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 hidePivotFieldList="1"/>
  <mc:AlternateContent xmlns:mc="http://schemas.openxmlformats.org/markup-compatibility/2006">
    <mc:Choice Requires="x15">
      <x15ac:absPath xmlns:x15ac="http://schemas.microsoft.com/office/spreadsheetml/2010/11/ac" url="\\fsmtt\Public\מטה PMO\פנימי דודי\כלכלית\מכרז מעבדות\"/>
    </mc:Choice>
  </mc:AlternateContent>
  <bookViews>
    <workbookView xWindow="0" yWindow="0" windowWidth="23010" windowHeight="8775"/>
  </bookViews>
  <sheets>
    <sheet name="Cost Template" sheetId="7" r:id="rId1"/>
  </sheets>
  <definedNames>
    <definedName name="_Ref174014816" localSheetId="0">'Cost Template'!$B$46</definedName>
    <definedName name="זמן_הקמה">'Cost Template'!$H$4</definedName>
    <definedName name="מספר_שנים">'Cost Template'!$I$2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6" i="7" l="1"/>
  <c r="F18" i="7"/>
  <c r="F5" i="7"/>
  <c r="F62" i="7" l="1"/>
  <c r="F61" i="7"/>
  <c r="F60" i="7"/>
  <c r="C100" i="7"/>
  <c r="D100" i="7" s="1"/>
  <c r="E100" i="7" s="1"/>
  <c r="F100" i="7" s="1"/>
  <c r="G100" i="7" s="1"/>
  <c r="H100" i="7" s="1"/>
  <c r="I100" i="7" s="1"/>
  <c r="B105" i="7" s="1"/>
  <c r="B90" i="7"/>
  <c r="B89" i="7"/>
  <c r="B88" i="7"/>
  <c r="B87" i="7"/>
  <c r="B100" i="7"/>
  <c r="K90" i="7"/>
  <c r="F90" i="7"/>
  <c r="K89" i="7"/>
  <c r="F89" i="7"/>
  <c r="K88" i="7"/>
  <c r="F88" i="7"/>
  <c r="K87" i="7"/>
  <c r="F87" i="7"/>
  <c r="H86" i="7"/>
  <c r="I86" i="7" s="1"/>
  <c r="F86" i="7"/>
  <c r="B106" i="7" l="1"/>
  <c r="C105" i="7"/>
  <c r="D105" i="7" s="1"/>
  <c r="E105" i="7" s="1"/>
  <c r="F105" i="7" s="1"/>
  <c r="G105" i="7" s="1"/>
  <c r="H105" i="7" s="1"/>
  <c r="I105" i="7" s="1"/>
  <c r="C101" i="7"/>
  <c r="B101" i="7"/>
  <c r="B102" i="7" s="1"/>
  <c r="D101" i="7"/>
  <c r="H87" i="7"/>
  <c r="I87" i="7" s="1"/>
  <c r="E101" i="7" l="1"/>
  <c r="L86" i="7"/>
  <c r="J86" i="7"/>
  <c r="H88" i="7"/>
  <c r="I88" i="7" s="1"/>
  <c r="F101" i="7" l="1"/>
  <c r="H89" i="7"/>
  <c r="I89" i="7" s="1"/>
  <c r="J87" i="7"/>
  <c r="L87" i="7"/>
  <c r="G101" i="7" l="1"/>
  <c r="L88" i="7"/>
  <c r="J88" i="7"/>
  <c r="H90" i="7"/>
  <c r="I90" i="7" s="1"/>
  <c r="H101" i="7" l="1"/>
  <c r="J90" i="7"/>
  <c r="L90" i="7"/>
  <c r="L89" i="7"/>
  <c r="J89" i="7"/>
  <c r="I101" i="7" l="1"/>
  <c r="C106" i="7" l="1"/>
  <c r="D106" i="7" l="1"/>
  <c r="E106" i="7" l="1"/>
  <c r="F106" i="7" l="1"/>
  <c r="G106" i="7" l="1"/>
  <c r="H106" i="7" l="1"/>
  <c r="I106" i="7" l="1"/>
  <c r="F12" i="7" l="1"/>
  <c r="F11" i="7"/>
  <c r="F13" i="7" l="1"/>
  <c r="F51" i="7" l="1"/>
  <c r="F50" i="7"/>
  <c r="F6" i="7"/>
  <c r="F75" i="7" l="1"/>
  <c r="F74" i="7"/>
  <c r="F76" i="7" l="1"/>
  <c r="F19" i="7" l="1"/>
  <c r="F24" i="7"/>
  <c r="F25" i="7"/>
  <c r="F26" i="7"/>
  <c r="F27" i="7"/>
  <c r="F28" i="7"/>
  <c r="F29" i="7"/>
  <c r="F30" i="7"/>
  <c r="F36" i="7"/>
  <c r="F37" i="7"/>
  <c r="F38" i="7"/>
  <c r="F39" i="7"/>
  <c r="F40" i="7"/>
  <c r="F46" i="7"/>
  <c r="F47" i="7"/>
  <c r="F48" i="7"/>
  <c r="F49" i="7"/>
  <c r="F52" i="7"/>
  <c r="F58" i="7"/>
  <c r="F59" i="7"/>
  <c r="F63" i="7"/>
  <c r="F64" i="7"/>
  <c r="F65" i="7"/>
  <c r="F66" i="7"/>
  <c r="F67" i="7"/>
  <c r="F68" i="7"/>
  <c r="F113" i="7"/>
  <c r="F114" i="7"/>
  <c r="F115" i="7"/>
  <c r="F116" i="7"/>
  <c r="F117" i="7"/>
  <c r="F118" i="7"/>
  <c r="F120" i="7"/>
  <c r="F121" i="7"/>
  <c r="F122" i="7"/>
  <c r="F123" i="7"/>
  <c r="F124" i="7"/>
  <c r="F125" i="7"/>
  <c r="C102" i="7" l="1"/>
  <c r="F31" i="7"/>
  <c r="F41" i="7"/>
  <c r="F53" i="7"/>
  <c r="F126" i="7"/>
  <c r="F127" i="7" s="1"/>
  <c r="F119" i="7"/>
  <c r="F69" i="7"/>
  <c r="D102" i="7" l="1"/>
  <c r="E102" i="7" s="1"/>
  <c r="F102" i="7" s="1"/>
  <c r="G102" i="7" s="1"/>
  <c r="H102" i="7" s="1"/>
  <c r="I102" i="7" s="1"/>
  <c r="B107" i="7" s="1"/>
  <c r="C107" i="7" s="1"/>
  <c r="D107" i="7" s="1"/>
  <c r="E107" i="7" s="1"/>
  <c r="F107" i="7" s="1"/>
  <c r="G107" i="7" s="1"/>
  <c r="H107" i="7" s="1"/>
  <c r="I107" i="7" s="1"/>
  <c r="F128" i="7"/>
  <c r="F132" i="7" l="1"/>
</calcChain>
</file>

<file path=xl/sharedStrings.xml><?xml version="1.0" encoding="utf-8"?>
<sst xmlns="http://schemas.openxmlformats.org/spreadsheetml/2006/main" count="156" uniqueCount="122">
  <si>
    <t>&gt;25,000,000</t>
  </si>
  <si>
    <t>BID 110-2024</t>
  </si>
  <si>
    <t>quantity (for comparison)</t>
  </si>
  <si>
    <t>cost of adjustment and settup in the master environment as set forth in section 30.2.1</t>
  </si>
  <si>
    <t xml:space="preserve">Adjustment </t>
  </si>
  <si>
    <t>cost</t>
  </si>
  <si>
    <t>unit price</t>
  </si>
  <si>
    <t>total</t>
  </si>
  <si>
    <t>Historical data</t>
  </si>
  <si>
    <t>cost of conversion of and access to historical data as set forth in section 30.2.2</t>
  </si>
  <si>
    <t>Access to Historical data</t>
  </si>
  <si>
    <t>conversion historical data</t>
  </si>
  <si>
    <t>Historical data - Total</t>
  </si>
  <si>
    <t>Adjustment - Total</t>
  </si>
  <si>
    <t>number of years</t>
  </si>
  <si>
    <t>Do not touch</t>
  </si>
  <si>
    <t xml:space="preserve">mandatory </t>
  </si>
  <si>
    <t>computed cell</t>
  </si>
  <si>
    <t>Comments</t>
  </si>
  <si>
    <t>legend</t>
  </si>
  <si>
    <t>Installation</t>
  </si>
  <si>
    <t xml:space="preserve">Installation on premises on in the cloud </t>
  </si>
  <si>
    <t>Installation - Total</t>
  </si>
  <si>
    <t>Deployment</t>
  </si>
  <si>
    <t>Cost of Installation on premises on in the cloud as set forth in section 30.2.3</t>
  </si>
  <si>
    <t>Cost of deploymernt the system at the medical cemters as set forth in section 30.2.4</t>
  </si>
  <si>
    <t>Deployment - Total</t>
  </si>
  <si>
    <t>first general laboratory at a general medical center</t>
  </si>
  <si>
    <t>an additional general laboratory at a general medical center</t>
  </si>
  <si>
    <t>a microbiology laboratory at a general medical center</t>
  </si>
  <si>
    <t>a pathology laboratory at a general medical center</t>
  </si>
  <si>
    <t>a blood bank laboratory at a general medical center</t>
  </si>
  <si>
    <t>a genetics laboratory at a general medical center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</si>
  <si>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a general laboratory at a psychiatric / geriatric medical center</t>
    </r>
  </si>
  <si>
    <t>Instructing</t>
  </si>
  <si>
    <t>Cost of Instructing courses as set forth in section 30.2.5</t>
  </si>
  <si>
    <t>Instructing - Total</t>
  </si>
  <si>
    <t xml:space="preserve">Course for users at a laboratory </t>
  </si>
  <si>
    <t xml:space="preserve">Course for referents at centers </t>
  </si>
  <si>
    <t xml:space="preserve">Course for application people </t>
  </si>
  <si>
    <t xml:space="preserve">Course for infrastructures people </t>
  </si>
  <si>
    <t xml:space="preserve">Course for instructors </t>
  </si>
  <si>
    <t>Adoption</t>
  </si>
  <si>
    <t>Cost of adoption by laboratory type  as set forth in section 30.2.6</t>
  </si>
  <si>
    <t>Adoption - Total</t>
  </si>
  <si>
    <t>professional services</t>
  </si>
  <si>
    <t>Cost of professional services by function as set forth in section 30.2.7</t>
  </si>
  <si>
    <t>Function</t>
  </si>
  <si>
    <t>Professional services - Total</t>
  </si>
  <si>
    <t>project manager</t>
  </si>
  <si>
    <t>systems analyst</t>
  </si>
  <si>
    <t>system infrastructures person</t>
  </si>
  <si>
    <t>Informatin security person</t>
  </si>
  <si>
    <t>DBA</t>
  </si>
  <si>
    <t>Senior programmer</t>
  </si>
  <si>
    <t>Programmer</t>
  </si>
  <si>
    <t>QA persom</t>
  </si>
  <si>
    <t>senior instructor/adoption supporter</t>
  </si>
  <si>
    <t>instructor/adoption supporter</t>
  </si>
  <si>
    <t>Help desk support person</t>
  </si>
  <si>
    <t>surcharges for developing drivers and installation works</t>
  </si>
  <si>
    <t>surcharges for developing drivers and installation works as set forth in section 30.2.8</t>
  </si>
  <si>
    <t>Surcharge for a new instrument in a laboratory requiring development of a driver</t>
  </si>
  <si>
    <t>Surcharge for a new instrument in a laboratory that does not require development of a driver</t>
  </si>
  <si>
    <t>surcharges for developing drivers and installation works - Total</t>
  </si>
  <si>
    <t>Liscensing costs</t>
  </si>
  <si>
    <t>offered cost</t>
  </si>
  <si>
    <t>calculations</t>
  </si>
  <si>
    <t>ranges</t>
  </si>
  <si>
    <t>ranges of speciments</t>
  </si>
  <si>
    <t>Representative quantity of specimens</t>
  </si>
  <si>
    <t>minimum amount of speciments</t>
  </si>
  <si>
    <t>maximum amount of speciments</t>
  </si>
  <si>
    <t>range 1</t>
  </si>
  <si>
    <t>range 2</t>
  </si>
  <si>
    <t>range 3</t>
  </si>
  <si>
    <t>range 4</t>
  </si>
  <si>
    <t>range 5</t>
  </si>
  <si>
    <t>Weight per range</t>
  </si>
  <si>
    <t>Cumulative weight for range</t>
  </si>
  <si>
    <t>Annual enterprise licensing cost as set forth in section 30.2.9</t>
  </si>
  <si>
    <t>Cost of specimens for comparison to range</t>
  </si>
  <si>
    <t>Maximum cost for range</t>
  </si>
  <si>
    <t>Accessory table - specimen price</t>
  </si>
  <si>
    <t>specimen price</t>
  </si>
  <si>
    <t>maximum speciment cost per range</t>
  </si>
  <si>
    <t>gradually decreasing</t>
  </si>
  <si>
    <t>less then maximum cost for range</t>
  </si>
  <si>
    <t>Accessory table - bid analysis by years and cumulatively</t>
  </si>
  <si>
    <t>estimated annual growth percentage of number of specimens</t>
  </si>
  <si>
    <t>years</t>
  </si>
  <si>
    <t>year 1-5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</si>
  <si>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</si>
  <si>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</si>
  <si>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</si>
  <si>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</si>
  <si>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</si>
  <si>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</si>
  <si>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</si>
  <si>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</si>
  <si>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</si>
  <si>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</si>
  <si>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</si>
  <si>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</si>
  <si>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</si>
  <si>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</si>
  <si>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</si>
  <si>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ammount of specimens</t>
  </si>
  <si>
    <t>commulative cost</t>
  </si>
  <si>
    <t xml:space="preserve">Bidder surcharges </t>
  </si>
  <si>
    <t>Bidder surcharges – additional components required for implementing the solution as set forth is section 30.2.10.</t>
  </si>
  <si>
    <t>component</t>
  </si>
  <si>
    <t>quantity</t>
  </si>
  <si>
    <t>comments</t>
  </si>
  <si>
    <t>bidder may add rows as necessary</t>
  </si>
  <si>
    <t>anuual cost</t>
  </si>
  <si>
    <t>onr time cost</t>
  </si>
  <si>
    <t>one time cost -subtotal</t>
  </si>
  <si>
    <t>annual cost - subtotal</t>
  </si>
  <si>
    <t>20 years annual cost</t>
  </si>
  <si>
    <t>Bidder surcharges - total</t>
  </si>
  <si>
    <t>Total BID - for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</si>
</sst>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&quot;₪&quot;\ * #,##0_ ;_ &quot;₪&quot;\ * \-#,##0_ ;_ &quot;₪&quot;\ * &quot;-&quot;??_ ;_ @_ "/>
    <numFmt numFmtId="165" formatCode="_ * #,##0_ ;_ * \-#,##0_ ;_ * &quot;-&quot;??_ ;_ @_ "/>
    <numFmt numFmtId="166" formatCode="_-[$$-409]* #,##0_ ;_-[$$-409]* \-#,##0\ ;_-[$$-409]* &quot;-&quot;??_ ;_-@_ "/>
    <numFmt numFmtId="167" formatCode="_-[$$-409]* #,##0.000_ ;_-[$$-409]* \-#,##0.000\ ;_-[$$-409]* &quot;-&quot;??_ ;_-@_ "/>
    <numFmt numFmtId="168" formatCode="0.0%"/>
    <numFmt numFmtId="169" formatCode="[$$-409]#,##0.00"/>
    <numFmt numFmtId="170" formatCode="[$$-409]#,##0"/>
    <numFmt numFmtId="171" formatCode="[$$-409]#,##0.000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6"/>
      <color rgb="FFFF0000"/>
      <name val="Calibri"/>
      <family val="2"/>
    </font>
    <font>
      <b/>
      <sz val="18"/>
      <color rgb="FFFF0000"/>
      <name val="Calibri"/>
      <family val="2"/>
    </font>
    <font>
      <b/>
      <sz val="12"/>
      <name val="Calibri"/>
      <family val="2"/>
    </font>
    <font>
      <b/>
      <sz val="11"/>
      <color theme="0"/>
      <name val="Calibri"/>
      <family val="2"/>
    </font>
    <font>
      <sz val="12"/>
      <color theme="1"/>
      <name val="Times New Roman"/>
      <family val="1"/>
    </font>
    <font>
      <sz val="7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thin">
        <color auto="1"/>
      </bottom>
      <diagonal/>
    </border>
    <border>
      <left style="dashDotDot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dashDotDot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hair">
        <color auto="1"/>
      </right>
      <top style="double">
        <color auto="1"/>
      </top>
      <bottom style="double">
        <color auto="1"/>
      </bottom>
      <diagonal/>
    </border>
    <border>
      <left style="hair">
        <color auto="1"/>
      </left>
      <right/>
      <top style="double">
        <color auto="1"/>
      </top>
      <bottom style="thin">
        <color auto="1"/>
      </bottom>
      <diagonal/>
    </border>
    <border>
      <left/>
      <right style="hair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ashDotDot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double">
        <color auto="1"/>
      </bottom>
      <diagonal/>
    </border>
    <border>
      <left style="dashDotDot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DotDot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ashDotDot">
        <color auto="1"/>
      </right>
      <top style="double">
        <color auto="1"/>
      </top>
      <bottom/>
      <diagonal/>
    </border>
    <border>
      <left style="hair">
        <color auto="1"/>
      </left>
      <right style="dashDotDot">
        <color auto="1"/>
      </right>
      <top/>
      <bottom/>
      <diagonal/>
    </border>
    <border>
      <left style="hair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 style="dashDotDot">
        <color auto="1"/>
      </right>
      <top style="thin">
        <color auto="1"/>
      </top>
      <bottom/>
      <diagonal/>
    </border>
    <border>
      <left style="thin">
        <color auto="1"/>
      </left>
      <right style="dashDotDot">
        <color auto="1"/>
      </right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ashDotDot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2" fillId="2" borderId="16" xfId="0" applyFont="1" applyFill="1" applyBorder="1" applyAlignment="1" applyProtection="1">
      <alignment vertical="center"/>
      <protection locked="0"/>
    </xf>
    <xf numFmtId="0" fontId="2" fillId="2" borderId="19" xfId="0" applyFont="1" applyFill="1" applyBorder="1" applyAlignment="1" applyProtection="1">
      <alignment vertical="center"/>
      <protection locked="0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21" xfId="0" applyFont="1" applyFill="1" applyBorder="1" applyAlignment="1" applyProtection="1">
      <alignment vertical="center"/>
      <protection locked="0"/>
    </xf>
    <xf numFmtId="0" fontId="2" fillId="2" borderId="23" xfId="0" applyFont="1" applyFill="1" applyBorder="1" applyAlignment="1" applyProtection="1">
      <alignment vertical="center"/>
      <protection locked="0"/>
    </xf>
    <xf numFmtId="0" fontId="2" fillId="2" borderId="17" xfId="0" applyFont="1" applyFill="1" applyBorder="1" applyAlignment="1" applyProtection="1">
      <alignment vertical="center"/>
      <protection locked="0"/>
    </xf>
    <xf numFmtId="166" fontId="2" fillId="2" borderId="21" xfId="1" applyNumberFormat="1" applyFont="1" applyFill="1" applyBorder="1" applyAlignment="1" applyProtection="1">
      <alignment vertical="center"/>
      <protection locked="0"/>
    </xf>
    <xf numFmtId="166" fontId="2" fillId="2" borderId="19" xfId="1" applyNumberFormat="1" applyFont="1" applyFill="1" applyBorder="1" applyAlignment="1" applyProtection="1">
      <alignment vertical="center"/>
      <protection locked="0"/>
    </xf>
    <xf numFmtId="166" fontId="2" fillId="2" borderId="19" xfId="0" applyNumberFormat="1" applyFont="1" applyFill="1" applyBorder="1" applyAlignment="1" applyProtection="1">
      <alignment vertical="center"/>
      <protection locked="0"/>
    </xf>
    <xf numFmtId="166" fontId="2" fillId="2" borderId="21" xfId="0" applyNumberFormat="1" applyFont="1" applyFill="1" applyBorder="1" applyAlignment="1" applyProtection="1">
      <alignment vertical="center"/>
      <protection locked="0"/>
    </xf>
    <xf numFmtId="166" fontId="8" fillId="2" borderId="21" xfId="1" applyNumberFormat="1" applyFont="1" applyFill="1" applyBorder="1" applyAlignment="1" applyProtection="1">
      <alignment vertical="center"/>
      <protection locked="0"/>
    </xf>
    <xf numFmtId="171" fontId="2" fillId="2" borderId="55" xfId="3" applyNumberFormat="1" applyFont="1" applyFill="1" applyBorder="1" applyAlignment="1" applyProtection="1">
      <alignment horizontal="center"/>
      <protection locked="0"/>
    </xf>
    <xf numFmtId="0" fontId="6" fillId="3" borderId="32" xfId="0" applyFont="1" applyFill="1" applyBorder="1" applyAlignment="1" applyProtection="1">
      <alignment horizontal="center" vertical="center" wrapText="1"/>
    </xf>
    <xf numFmtId="0" fontId="6" fillId="3" borderId="0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2" fillId="0" borderId="0" xfId="0" applyFont="1" applyProtection="1"/>
    <xf numFmtId="0" fontId="2" fillId="0" borderId="11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13" fillId="3" borderId="34" xfId="0" applyFont="1" applyFill="1" applyBorder="1" applyAlignment="1" applyProtection="1">
      <alignment horizontal="center" vertical="center" wrapText="1"/>
    </xf>
    <xf numFmtId="0" fontId="13" fillId="3" borderId="5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/>
    </xf>
    <xf numFmtId="164" fontId="4" fillId="3" borderId="12" xfId="1" applyNumberFormat="1" applyFont="1" applyFill="1" applyBorder="1" applyAlignment="1" applyProtection="1">
      <alignment horizontal="center" vertical="center"/>
    </xf>
    <xf numFmtId="164" fontId="4" fillId="3" borderId="46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/>
    </xf>
    <xf numFmtId="0" fontId="5" fillId="4" borderId="9" xfId="0" applyFont="1" applyFill="1" applyBorder="1" applyAlignment="1" applyProtection="1">
      <alignment horizontal="center" vertical="center" wrapText="1"/>
    </xf>
    <xf numFmtId="0" fontId="2" fillId="4" borderId="35" xfId="0" applyFont="1" applyFill="1" applyBorder="1" applyAlignment="1" applyProtection="1">
      <alignment vertical="center" wrapText="1"/>
    </xf>
    <xf numFmtId="0" fontId="2" fillId="4" borderId="57" xfId="0" applyFont="1" applyFill="1" applyBorder="1" applyAlignment="1" applyProtection="1">
      <alignment horizontal="center" vertical="center"/>
    </xf>
    <xf numFmtId="0" fontId="2" fillId="4" borderId="58" xfId="0" applyFont="1" applyFill="1" applyBorder="1" applyAlignment="1" applyProtection="1">
      <alignment horizontal="center" vertical="center"/>
    </xf>
    <xf numFmtId="166" fontId="2" fillId="5" borderId="19" xfId="1" applyNumberFormat="1" applyFont="1" applyFill="1" applyBorder="1" applyAlignment="1" applyProtection="1">
      <alignment vertical="center"/>
    </xf>
    <xf numFmtId="0" fontId="2" fillId="4" borderId="1" xfId="0" applyFont="1" applyFill="1" applyBorder="1" applyAlignment="1" applyProtection="1">
      <alignment vertical="center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7" xfId="0" applyFont="1" applyFill="1" applyBorder="1" applyAlignment="1" applyProtection="1">
      <alignment horizontal="center" vertical="center" wrapText="1"/>
    </xf>
    <xf numFmtId="0" fontId="5" fillId="4" borderId="28" xfId="0" applyFont="1" applyFill="1" applyBorder="1" applyAlignment="1" applyProtection="1">
      <alignment horizontal="center" vertical="center" wrapText="1"/>
    </xf>
    <xf numFmtId="166" fontId="2" fillId="5" borderId="15" xfId="1" applyNumberFormat="1" applyFont="1" applyFill="1" applyBorder="1" applyAlignment="1" applyProtection="1">
      <alignment vertical="center"/>
    </xf>
    <xf numFmtId="0" fontId="2" fillId="2" borderId="1" xfId="0" applyFont="1" applyFill="1" applyBorder="1" applyAlignment="1" applyProtection="1">
      <alignment vertical="center"/>
    </xf>
    <xf numFmtId="0" fontId="0" fillId="0" borderId="0" xfId="0" applyAlignment="1" applyProtection="1">
      <alignment horizontal="center" vertical="center" wrapText="1"/>
    </xf>
    <xf numFmtId="0" fontId="2" fillId="5" borderId="1" xfId="0" applyFont="1" applyFill="1" applyBorder="1" applyAlignment="1" applyProtection="1">
      <alignment vertical="center"/>
    </xf>
    <xf numFmtId="0" fontId="2" fillId="4" borderId="1" xfId="0" applyFont="1" applyFill="1" applyBorder="1" applyAlignment="1" applyProtection="1">
      <alignment vertical="top" wrapText="1" readingOrder="2"/>
    </xf>
    <xf numFmtId="0" fontId="10" fillId="0" borderId="0" xfId="0" applyFont="1" applyAlignment="1" applyProtection="1">
      <alignment horizont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vertical="center"/>
    </xf>
    <xf numFmtId="164" fontId="4" fillId="3" borderId="12" xfId="1" applyNumberFormat="1" applyFont="1" applyFill="1" applyBorder="1" applyAlignment="1" applyProtection="1">
      <alignment horizontal="center" vertical="center"/>
    </xf>
    <xf numFmtId="0" fontId="9" fillId="4" borderId="10" xfId="0" applyFont="1" applyFill="1" applyBorder="1" applyAlignment="1" applyProtection="1">
      <alignment horizontal="center" vertical="center" wrapText="1"/>
    </xf>
    <xf numFmtId="0" fontId="8" fillId="4" borderId="38" xfId="0" applyFont="1" applyFill="1" applyBorder="1" applyAlignment="1" applyProtection="1">
      <alignment vertical="center" wrapText="1"/>
    </xf>
    <xf numFmtId="165" fontId="8" fillId="4" borderId="29" xfId="6" applyNumberFormat="1" applyFont="1" applyFill="1" applyBorder="1" applyAlignment="1" applyProtection="1">
      <alignment vertical="center"/>
    </xf>
    <xf numFmtId="166" fontId="2" fillId="5" borderId="29" xfId="1" applyNumberFormat="1" applyFont="1" applyFill="1" applyBorder="1" applyAlignment="1" applyProtection="1">
      <alignment vertical="center"/>
    </xf>
    <xf numFmtId="0" fontId="9" fillId="4" borderId="51" xfId="0" applyFont="1" applyFill="1" applyBorder="1" applyAlignment="1" applyProtection="1">
      <alignment horizontal="center" vertical="center" wrapText="1"/>
    </xf>
    <xf numFmtId="166" fontId="5" fillId="5" borderId="15" xfId="0" applyNumberFormat="1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5" fillId="4" borderId="0" xfId="0" applyFont="1" applyFill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8" fillId="4" borderId="36" xfId="0" applyFont="1" applyFill="1" applyBorder="1" applyAlignment="1" applyProtection="1">
      <alignment horizontal="center" vertical="center"/>
    </xf>
    <xf numFmtId="0" fontId="8" fillId="4" borderId="59" xfId="0" applyFont="1" applyFill="1" applyBorder="1" applyAlignment="1" applyProtection="1">
      <alignment horizontal="center" vertical="center"/>
    </xf>
    <xf numFmtId="166" fontId="2" fillId="5" borderId="21" xfId="1" applyNumberFormat="1" applyFont="1" applyFill="1" applyBorder="1" applyAlignment="1" applyProtection="1">
      <alignment vertical="center"/>
    </xf>
    <xf numFmtId="0" fontId="8" fillId="4" borderId="39" xfId="0" applyFont="1" applyFill="1" applyBorder="1" applyAlignment="1" applyProtection="1">
      <alignment horizontal="center" vertical="center"/>
    </xf>
    <xf numFmtId="0" fontId="8" fillId="4" borderId="40" xfId="0" applyFont="1" applyFill="1" applyBorder="1" applyAlignment="1" applyProtection="1">
      <alignment horizontal="center" vertical="center"/>
    </xf>
    <xf numFmtId="0" fontId="8" fillId="4" borderId="45" xfId="0" applyFont="1" applyFill="1" applyBorder="1" applyAlignment="1" applyProtection="1">
      <alignment horizontal="center" vertical="center"/>
    </xf>
    <xf numFmtId="0" fontId="8" fillId="4" borderId="37" xfId="0" applyFont="1" applyFill="1" applyBorder="1" applyAlignment="1" applyProtection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5" fillId="4" borderId="7" xfId="0" applyFont="1" applyFill="1" applyBorder="1" applyAlignment="1" applyProtection="1">
      <alignment horizontal="center" vertical="center"/>
    </xf>
    <xf numFmtId="0" fontId="5" fillId="4" borderId="28" xfId="0" applyFont="1" applyFill="1" applyBorder="1" applyAlignment="1" applyProtection="1">
      <alignment horizontal="center" vertical="center"/>
    </xf>
    <xf numFmtId="166" fontId="8" fillId="5" borderId="21" xfId="1" applyNumberFormat="1" applyFont="1" applyFill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 wrapText="1"/>
    </xf>
    <xf numFmtId="0" fontId="4" fillId="3" borderId="52" xfId="0" applyFont="1" applyFill="1" applyBorder="1" applyAlignment="1" applyProtection="1">
      <alignment horizontal="center" vertical="center" wrapText="1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52" xfId="0" applyFont="1" applyFill="1" applyBorder="1" applyAlignment="1" applyProtection="1">
      <alignment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8" fillId="4" borderId="41" xfId="0" applyFont="1" applyFill="1" applyBorder="1" applyAlignment="1" applyProtection="1">
      <alignment vertical="center"/>
    </xf>
    <xf numFmtId="165" fontId="8" fillId="4" borderId="39" xfId="6" applyNumberFormat="1" applyFont="1" applyFill="1" applyBorder="1" applyAlignment="1" applyProtection="1">
      <alignment vertical="center"/>
    </xf>
    <xf numFmtId="166" fontId="2" fillId="5" borderId="43" xfId="1" applyNumberFormat="1" applyFont="1" applyFill="1" applyBorder="1" applyAlignment="1" applyProtection="1">
      <alignment vertical="center"/>
    </xf>
    <xf numFmtId="0" fontId="8" fillId="4" borderId="38" xfId="0" applyFont="1" applyFill="1" applyBorder="1" applyAlignment="1" applyProtection="1">
      <alignment vertical="center"/>
    </xf>
    <xf numFmtId="0" fontId="3" fillId="0" borderId="0" xfId="0" applyFont="1" applyProtection="1"/>
    <xf numFmtId="9" fontId="2" fillId="0" borderId="0" xfId="2" applyFont="1" applyProtection="1"/>
    <xf numFmtId="164" fontId="4" fillId="3" borderId="60" xfId="1" applyNumberFormat="1" applyFont="1" applyFill="1" applyBorder="1" applyAlignment="1" applyProtection="1">
      <alignment horizontal="center" vertical="center"/>
    </xf>
    <xf numFmtId="164" fontId="4" fillId="3" borderId="3" xfId="1" applyNumberFormat="1" applyFont="1" applyFill="1" applyBorder="1" applyAlignment="1" applyProtection="1">
      <alignment horizontal="center" vertical="center"/>
    </xf>
    <xf numFmtId="0" fontId="13" fillId="3" borderId="32" xfId="0" applyFont="1" applyFill="1" applyBorder="1" applyAlignment="1" applyProtection="1">
      <alignment horizontal="center" vertical="center" wrapText="1"/>
    </xf>
    <xf numFmtId="0" fontId="13" fillId="3" borderId="0" xfId="0" applyFont="1" applyFill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wrapText="1"/>
    </xf>
    <xf numFmtId="0" fontId="11" fillId="0" borderId="0" xfId="0" applyFont="1" applyAlignment="1" applyProtection="1">
      <alignment wrapText="1"/>
    </xf>
    <xf numFmtId="0" fontId="11" fillId="0" borderId="0" xfId="0" applyFont="1" applyProtection="1"/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0" fontId="2" fillId="4" borderId="11" xfId="0" applyFont="1" applyFill="1" applyBorder="1" applyAlignment="1" applyProtection="1">
      <alignment horizontal="center" vertical="center" wrapText="1"/>
    </xf>
    <xf numFmtId="0" fontId="2" fillId="4" borderId="12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/>
    </xf>
    <xf numFmtId="0" fontId="2" fillId="4" borderId="13" xfId="0" applyFont="1" applyFill="1" applyBorder="1" applyAlignment="1" applyProtection="1">
      <alignment horizontal="center" vertical="center" wrapText="1"/>
    </xf>
    <xf numFmtId="3" fontId="2" fillId="4" borderId="32" xfId="0" applyNumberFormat="1" applyFont="1" applyFill="1" applyBorder="1" applyAlignment="1" applyProtection="1">
      <alignment horizontal="center" vertical="center" wrapText="1"/>
    </xf>
    <xf numFmtId="3" fontId="2" fillId="4" borderId="0" xfId="3" applyNumberFormat="1" applyFont="1" applyFill="1" applyBorder="1" applyAlignment="1" applyProtection="1">
      <alignment horizontal="center"/>
    </xf>
    <xf numFmtId="169" fontId="2" fillId="4" borderId="32" xfId="6" applyNumberFormat="1" applyFont="1" applyFill="1" applyBorder="1" applyAlignment="1" applyProtection="1">
      <alignment horizontal="center"/>
    </xf>
    <xf numFmtId="168" fontId="2" fillId="4" borderId="0" xfId="2" applyNumberFormat="1" applyFont="1" applyFill="1" applyBorder="1" applyAlignment="1" applyProtection="1">
      <alignment horizontal="center"/>
    </xf>
    <xf numFmtId="170" fontId="2" fillId="4" borderId="33" xfId="6" applyNumberFormat="1" applyFont="1" applyFill="1" applyBorder="1" applyAlignment="1" applyProtection="1">
      <alignment horizontal="center"/>
    </xf>
    <xf numFmtId="171" fontId="2" fillId="4" borderId="32" xfId="6" applyNumberFormat="1" applyFont="1" applyFill="1" applyBorder="1" applyAlignment="1" applyProtection="1">
      <alignment horizontal="center"/>
    </xf>
    <xf numFmtId="164" fontId="2" fillId="4" borderId="0" xfId="1" applyNumberFormat="1" applyFont="1" applyFill="1" applyBorder="1" applyAlignment="1" applyProtection="1">
      <alignment horizontal="center"/>
    </xf>
    <xf numFmtId="164" fontId="2" fillId="4" borderId="33" xfId="1" applyNumberFormat="1" applyFont="1" applyFill="1" applyBorder="1" applyAlignment="1" applyProtection="1">
      <alignment horizontal="center"/>
    </xf>
    <xf numFmtId="3" fontId="2" fillId="4" borderId="34" xfId="0" applyNumberFormat="1" applyFont="1" applyFill="1" applyBorder="1" applyAlignment="1" applyProtection="1">
      <alignment horizontal="center" vertical="center" wrapText="1"/>
    </xf>
    <xf numFmtId="3" fontId="2" fillId="4" borderId="5" xfId="3" applyNumberFormat="1" applyFont="1" applyFill="1" applyBorder="1" applyAlignment="1" applyProtection="1">
      <alignment horizontal="center"/>
    </xf>
    <xf numFmtId="169" fontId="2" fillId="4" borderId="34" xfId="3" applyNumberFormat="1" applyFont="1" applyFill="1" applyBorder="1" applyAlignment="1" applyProtection="1">
      <alignment horizontal="center"/>
    </xf>
    <xf numFmtId="168" fontId="2" fillId="4" borderId="5" xfId="2" applyNumberFormat="1" applyFont="1" applyFill="1" applyBorder="1" applyAlignment="1" applyProtection="1">
      <alignment horizontal="center"/>
    </xf>
    <xf numFmtId="170" fontId="2" fillId="4" borderId="6" xfId="6" applyNumberFormat="1" applyFont="1" applyFill="1" applyBorder="1" applyAlignment="1" applyProtection="1">
      <alignment horizontal="center"/>
    </xf>
    <xf numFmtId="171" fontId="2" fillId="4" borderId="34" xfId="6" applyNumberFormat="1" applyFont="1" applyFill="1" applyBorder="1" applyAlignment="1" applyProtection="1">
      <alignment horizontal="center"/>
    </xf>
    <xf numFmtId="164" fontId="2" fillId="4" borderId="5" xfId="1" applyNumberFormat="1" applyFont="1" applyFill="1" applyBorder="1" applyAlignment="1" applyProtection="1">
      <alignment horizontal="center"/>
    </xf>
    <xf numFmtId="164" fontId="2" fillId="4" borderId="6" xfId="1" applyNumberFormat="1" applyFont="1" applyFill="1" applyBorder="1" applyAlignment="1" applyProtection="1">
      <alignment horizontal="center"/>
    </xf>
    <xf numFmtId="165" fontId="2" fillId="0" borderId="0" xfId="0" applyNumberFormat="1" applyFont="1" applyProtection="1"/>
    <xf numFmtId="0" fontId="5" fillId="6" borderId="2" xfId="0" applyFont="1" applyFill="1" applyBorder="1" applyAlignment="1" applyProtection="1">
      <alignment horizontal="center" vertical="center"/>
    </xf>
    <xf numFmtId="0" fontId="5" fillId="6" borderId="3" xfId="0" applyFont="1" applyFill="1" applyBorder="1" applyAlignment="1" applyProtection="1">
      <alignment horizontal="center" vertical="center"/>
    </xf>
    <xf numFmtId="0" fontId="5" fillId="6" borderId="4" xfId="0" applyFont="1" applyFill="1" applyBorder="1" applyAlignment="1" applyProtection="1">
      <alignment horizontal="center" vertical="center"/>
    </xf>
    <xf numFmtId="0" fontId="5" fillId="6" borderId="34" xfId="0" applyFont="1" applyFill="1" applyBorder="1" applyAlignment="1" applyProtection="1">
      <alignment horizontal="center" vertical="center"/>
    </xf>
    <xf numFmtId="0" fontId="5" fillId="6" borderId="5" xfId="0" applyFont="1" applyFill="1" applyBorder="1" applyAlignment="1" applyProtection="1">
      <alignment horizontal="center" vertical="center"/>
    </xf>
    <xf numFmtId="0" fontId="5" fillId="6" borderId="6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9" fontId="5" fillId="4" borderId="34" xfId="2" applyFont="1" applyFill="1" applyBorder="1" applyAlignment="1" applyProtection="1">
      <alignment horizontal="center" vertical="center" wrapText="1"/>
    </xf>
    <xf numFmtId="9" fontId="5" fillId="4" borderId="6" xfId="2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3" fontId="2" fillId="4" borderId="1" xfId="0" applyNumberFormat="1" applyFont="1" applyFill="1" applyBorder="1" applyAlignment="1" applyProtection="1">
      <alignment horizontal="center" vertical="center"/>
    </xf>
    <xf numFmtId="170" fontId="2" fillId="4" borderId="1" xfId="0" applyNumberFormat="1" applyFont="1" applyFill="1" applyBorder="1" applyAlignment="1" applyProtection="1">
      <alignment horizontal="center" vertical="center"/>
    </xf>
    <xf numFmtId="170" fontId="5" fillId="4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right"/>
    </xf>
    <xf numFmtId="0" fontId="4" fillId="3" borderId="4" xfId="0" applyFont="1" applyFill="1" applyBorder="1" applyAlignment="1" applyProtection="1">
      <alignment horizontal="center" vertical="center" wrapText="1"/>
    </xf>
    <xf numFmtId="0" fontId="12" fillId="4" borderId="9" xfId="0" applyFont="1" applyFill="1" applyBorder="1" applyAlignment="1" applyProtection="1">
      <alignment horizontal="center" vertical="center" wrapText="1"/>
    </xf>
    <xf numFmtId="0" fontId="2" fillId="4" borderId="50" xfId="0" applyFont="1" applyFill="1" applyBorder="1" applyAlignment="1" applyProtection="1">
      <alignment horizontal="center" vertical="center"/>
    </xf>
    <xf numFmtId="166" fontId="2" fillId="5" borderId="36" xfId="1" applyNumberFormat="1" applyFont="1" applyFill="1" applyBorder="1" applyAlignment="1" applyProtection="1">
      <alignment vertical="center"/>
    </xf>
    <xf numFmtId="0" fontId="2" fillId="4" borderId="55" xfId="0" applyFont="1" applyFill="1" applyBorder="1" applyAlignment="1" applyProtection="1">
      <alignment horizontal="right" vertical="center" wrapText="1" readingOrder="2"/>
    </xf>
    <xf numFmtId="0" fontId="12" fillId="4" borderId="10" xfId="0" applyFont="1" applyFill="1" applyBorder="1" applyAlignment="1" applyProtection="1">
      <alignment horizontal="center" vertical="center" wrapText="1"/>
    </xf>
    <xf numFmtId="0" fontId="2" fillId="4" borderId="48" xfId="0" applyFont="1" applyFill="1" applyBorder="1" applyAlignment="1" applyProtection="1">
      <alignment horizontal="center" vertical="center"/>
    </xf>
    <xf numFmtId="166" fontId="2" fillId="5" borderId="39" xfId="1" applyNumberFormat="1" applyFont="1" applyFill="1" applyBorder="1" applyAlignment="1" applyProtection="1">
      <alignment vertical="center"/>
    </xf>
    <xf numFmtId="0" fontId="2" fillId="4" borderId="42" xfId="0" applyFont="1" applyFill="1" applyBorder="1" applyAlignment="1" applyProtection="1">
      <alignment horizontal="right" vertical="center" wrapText="1" readingOrder="2"/>
    </xf>
    <xf numFmtId="0" fontId="2" fillId="4" borderId="49" xfId="0" applyFont="1" applyFill="1" applyBorder="1" applyAlignment="1" applyProtection="1">
      <alignment horizontal="center" vertical="center"/>
    </xf>
    <xf numFmtId="166" fontId="2" fillId="5" borderId="56" xfId="1" applyNumberFormat="1" applyFont="1" applyFill="1" applyBorder="1" applyAlignment="1" applyProtection="1">
      <alignment vertical="center"/>
    </xf>
    <xf numFmtId="0" fontId="2" fillId="4" borderId="53" xfId="0" applyFont="1" applyFill="1" applyBorder="1" applyAlignment="1" applyProtection="1">
      <alignment horizontal="right" vertical="center" wrapText="1" readingOrder="2"/>
    </xf>
    <xf numFmtId="0" fontId="2" fillId="4" borderId="24" xfId="0" applyFont="1" applyFill="1" applyBorder="1" applyAlignment="1" applyProtection="1">
      <alignment horizontal="center" vertical="center"/>
    </xf>
    <xf numFmtId="0" fontId="2" fillId="4" borderId="25" xfId="0" applyFont="1" applyFill="1" applyBorder="1" applyAlignment="1" applyProtection="1">
      <alignment horizontal="center" vertical="center"/>
    </xf>
    <xf numFmtId="0" fontId="2" fillId="4" borderId="26" xfId="0" applyFont="1" applyFill="1" applyBorder="1" applyAlignment="1" applyProtection="1">
      <alignment horizontal="center" vertical="center"/>
    </xf>
    <xf numFmtId="166" fontId="2" fillId="5" borderId="24" xfId="1" applyNumberFormat="1" applyFont="1" applyFill="1" applyBorder="1" applyAlignment="1" applyProtection="1">
      <alignment vertical="center"/>
    </xf>
    <xf numFmtId="0" fontId="2" fillId="4" borderId="47" xfId="0" applyFont="1" applyFill="1" applyBorder="1" applyAlignment="1" applyProtection="1">
      <alignment horizontal="center" vertical="center"/>
    </xf>
    <xf numFmtId="0" fontId="8" fillId="4" borderId="24" xfId="0" applyFont="1" applyFill="1" applyBorder="1" applyAlignment="1" applyProtection="1">
      <alignment horizontal="center" vertical="center"/>
    </xf>
    <xf numFmtId="0" fontId="8" fillId="4" borderId="25" xfId="0" applyFont="1" applyFill="1" applyBorder="1" applyAlignment="1" applyProtection="1">
      <alignment horizontal="center" vertical="center"/>
    </xf>
    <xf numFmtId="166" fontId="8" fillId="5" borderId="26" xfId="1" applyNumberFormat="1" applyFont="1" applyFill="1" applyBorder="1" applyAlignment="1" applyProtection="1">
      <alignment vertical="center"/>
    </xf>
    <xf numFmtId="0" fontId="2" fillId="4" borderId="30" xfId="0" applyFont="1" applyFill="1" applyBorder="1" applyAlignment="1" applyProtection="1">
      <alignment horizontal="right" vertical="center" wrapText="1" readingOrder="2"/>
    </xf>
    <xf numFmtId="0" fontId="8" fillId="4" borderId="26" xfId="0" applyFont="1" applyFill="1" applyBorder="1" applyAlignment="1" applyProtection="1">
      <alignment horizontal="center" vertical="center"/>
    </xf>
    <xf numFmtId="166" fontId="8" fillId="5" borderId="22" xfId="1" applyNumberFormat="1" applyFont="1" applyFill="1" applyBorder="1" applyAlignment="1" applyProtection="1">
      <alignment vertical="center"/>
    </xf>
    <xf numFmtId="0" fontId="12" fillId="4" borderId="54" xfId="0" applyFont="1" applyFill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28" xfId="0" applyFont="1" applyBorder="1" applyAlignment="1" applyProtection="1">
      <alignment horizontal="center" vertical="center"/>
    </xf>
    <xf numFmtId="166" fontId="5" fillId="5" borderId="15" xfId="1" applyNumberFormat="1" applyFont="1" applyFill="1" applyBorder="1" applyAlignment="1" applyProtection="1">
      <alignment vertical="center"/>
    </xf>
    <xf numFmtId="0" fontId="2" fillId="4" borderId="31" xfId="0" applyFont="1" applyFill="1" applyBorder="1" applyAlignment="1" applyProtection="1">
      <alignment horizontal="right" vertical="center" wrapText="1" readingOrder="2"/>
    </xf>
    <xf numFmtId="0" fontId="6" fillId="3" borderId="11" xfId="0" applyFont="1" applyFill="1" applyBorder="1" applyAlignment="1" applyProtection="1">
      <alignment horizontal="center" vertic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166" fontId="7" fillId="5" borderId="1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right" wrapText="1"/>
    </xf>
    <xf numFmtId="0" fontId="2" fillId="0" borderId="0" xfId="0" applyFont="1" applyAlignment="1" applyProtection="1">
      <alignment wrapText="1"/>
    </xf>
    <xf numFmtId="167" fontId="2" fillId="2" borderId="43" xfId="1" applyNumberFormat="1" applyFont="1" applyFill="1" applyBorder="1" applyAlignment="1" applyProtection="1">
      <alignment horizontal="center" vertical="center"/>
      <protection locked="0"/>
    </xf>
    <xf numFmtId="167" fontId="2" fillId="2" borderId="44" xfId="1" applyNumberFormat="1" applyFont="1" applyFill="1" applyBorder="1" applyAlignment="1" applyProtection="1">
      <alignment horizontal="center" vertical="center"/>
      <protection locked="0"/>
    </xf>
    <xf numFmtId="167" fontId="2" fillId="2" borderId="45" xfId="1" applyNumberFormat="1" applyFont="1" applyFill="1" applyBorder="1" applyAlignment="1" applyProtection="1">
      <alignment horizontal="center" vertical="center"/>
      <protection locked="0"/>
    </xf>
    <xf numFmtId="167" fontId="2" fillId="2" borderId="37" xfId="1" applyNumberFormat="1" applyFont="1" applyFill="1" applyBorder="1" applyAlignment="1" applyProtection="1">
      <alignment horizontal="center" vertical="center"/>
      <protection locked="0"/>
    </xf>
    <xf numFmtId="166" fontId="2" fillId="2" borderId="43" xfId="1" applyNumberFormat="1" applyFont="1" applyFill="1" applyBorder="1" applyAlignment="1" applyProtection="1">
      <alignment horizontal="center" vertical="center"/>
      <protection locked="0"/>
    </xf>
    <xf numFmtId="166" fontId="2" fillId="2" borderId="44" xfId="1" applyNumberFormat="1" applyFont="1" applyFill="1" applyBorder="1" applyAlignment="1" applyProtection="1">
      <alignment horizontal="center" vertical="center"/>
      <protection locked="0"/>
    </xf>
    <xf numFmtId="166" fontId="2" fillId="2" borderId="39" xfId="1" applyNumberFormat="1" applyFont="1" applyFill="1" applyBorder="1" applyAlignment="1" applyProtection="1">
      <alignment horizontal="center" vertical="center"/>
      <protection locked="0"/>
    </xf>
    <xf numFmtId="166" fontId="2" fillId="2" borderId="40" xfId="1" applyNumberFormat="1" applyFont="1" applyFill="1" applyBorder="1" applyAlignment="1" applyProtection="1">
      <alignment horizontal="center" vertical="center"/>
      <protection locked="0"/>
    </xf>
    <xf numFmtId="166" fontId="2" fillId="2" borderId="45" xfId="1" applyNumberFormat="1" applyFont="1" applyFill="1" applyBorder="1" applyAlignment="1" applyProtection="1">
      <alignment horizontal="center" vertical="center"/>
      <protection locked="0"/>
    </xf>
    <xf numFmtId="166" fontId="2" fillId="2" borderId="37" xfId="1" applyNumberFormat="1" applyFont="1" applyFill="1" applyBorder="1" applyAlignment="1" applyProtection="1">
      <alignment horizontal="center" vertical="center"/>
      <protection locked="0"/>
    </xf>
    <xf numFmtId="170" fontId="2" fillId="2" borderId="1" xfId="3" applyNumberFormat="1" applyFont="1" applyFill="1" applyBorder="1" applyAlignment="1" applyProtection="1">
      <alignment horizontal="center"/>
      <protection locked="0"/>
    </xf>
    <xf numFmtId="171" fontId="2" fillId="2" borderId="42" xfId="3" applyNumberFormat="1" applyFont="1" applyFill="1" applyBorder="1" applyAlignment="1" applyProtection="1">
      <alignment horizontal="center"/>
      <protection locked="0"/>
    </xf>
    <xf numFmtId="171" fontId="2" fillId="2" borderId="53" xfId="3" applyNumberFormat="1" applyFont="1" applyFill="1" applyBorder="1" applyAlignment="1" applyProtection="1">
      <alignment horizontal="center"/>
      <protection locked="0"/>
    </xf>
  </cellXfs>
  <cellStyles count="7">
    <cellStyle name="Comma" xfId="6" builtinId="3"/>
    <cellStyle name="Comma 2" xfId="3"/>
    <cellStyle name="Currency" xfId="1" builtinId="4"/>
    <cellStyle name="Currency 2" xfId="5"/>
    <cellStyle name="Normal" xfId="0" builtinId="0"/>
    <cellStyle name="Percent" xfId="2" builtinId="5"/>
    <cellStyle name="Percent 2" xfId="4"/>
  </cellStyles>
  <dxfs count="2"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3"/>
  <sheetViews>
    <sheetView showGridLines="0" tabSelected="1" zoomScale="85" zoomScaleNormal="85" workbookViewId="0">
      <selection activeCell="E24" sqref="E24"/>
    </sheetView>
  </sheetViews>
  <sheetFormatPr defaultColWidth="8.875" defaultRowHeight="15" x14ac:dyDescent="0.25"/>
  <cols>
    <col min="1" max="1" width="23.375" style="67" customWidth="1"/>
    <col min="2" max="2" width="39.125" style="16" customWidth="1"/>
    <col min="3" max="3" width="22.375" style="16" customWidth="1"/>
    <col min="4" max="4" width="19.875" style="16" bestFit="1" customWidth="1"/>
    <col min="5" max="5" width="22.875" style="16" customWidth="1"/>
    <col min="6" max="6" width="29.375" style="16" bestFit="1" customWidth="1"/>
    <col min="7" max="7" width="33.875" style="124" customWidth="1"/>
    <col min="8" max="8" width="25.625" style="16" customWidth="1"/>
    <col min="9" max="9" width="20.625" style="16" customWidth="1"/>
    <col min="10" max="10" width="32.375" style="16" customWidth="1"/>
    <col min="11" max="11" width="30.375" style="16" customWidth="1"/>
    <col min="12" max="12" width="30.125" style="16" bestFit="1" customWidth="1"/>
    <col min="13" max="13" width="20.375" style="16" customWidth="1"/>
    <col min="14" max="16384" width="8.875" style="16"/>
  </cols>
  <sheetData>
    <row r="1" spans="1:10" ht="18.75" x14ac:dyDescent="0.25">
      <c r="A1" s="13" t="s">
        <v>1</v>
      </c>
      <c r="B1" s="14"/>
      <c r="C1" s="14"/>
      <c r="D1" s="14"/>
      <c r="E1" s="14"/>
      <c r="F1" s="14"/>
      <c r="G1" s="15"/>
      <c r="H1" s="15"/>
    </row>
    <row r="2" spans="1:10" ht="14.45" customHeight="1" x14ac:dyDescent="0.25">
      <c r="A2" s="15"/>
      <c r="B2" s="15"/>
      <c r="C2" s="15"/>
      <c r="D2" s="15"/>
      <c r="E2" s="15"/>
      <c r="F2" s="15"/>
      <c r="G2" s="15"/>
      <c r="H2" s="17" t="s">
        <v>14</v>
      </c>
      <c r="I2" s="18">
        <v>20</v>
      </c>
    </row>
    <row r="3" spans="1:10" s="15" customFormat="1" ht="15" customHeight="1" x14ac:dyDescent="0.2">
      <c r="A3" s="19" t="s">
        <v>4</v>
      </c>
      <c r="B3" s="20"/>
      <c r="C3" s="20"/>
      <c r="D3" s="20"/>
      <c r="E3" s="20"/>
      <c r="F3" s="20"/>
      <c r="I3" s="21"/>
    </row>
    <row r="4" spans="1:10" s="15" customFormat="1" x14ac:dyDescent="0.2">
      <c r="A4" s="22"/>
      <c r="B4" s="23"/>
      <c r="C4" s="24" t="s">
        <v>2</v>
      </c>
      <c r="D4" s="24"/>
      <c r="E4" s="25" t="s">
        <v>6</v>
      </c>
      <c r="F4" s="26" t="s">
        <v>7</v>
      </c>
      <c r="H4" s="27" t="s">
        <v>19</v>
      </c>
      <c r="I4" s="21"/>
    </row>
    <row r="5" spans="1:10" s="15" customFormat="1" ht="60.75" thickBot="1" x14ac:dyDescent="0.25">
      <c r="A5" s="28" t="s">
        <v>3</v>
      </c>
      <c r="B5" s="29"/>
      <c r="C5" s="30">
        <v>1</v>
      </c>
      <c r="D5" s="31"/>
      <c r="E5" s="8"/>
      <c r="F5" s="32">
        <f>E5*C5</f>
        <v>0</v>
      </c>
      <c r="H5" s="33" t="s">
        <v>15</v>
      </c>
    </row>
    <row r="6" spans="1:10" s="15" customFormat="1" ht="15.75" thickTop="1" x14ac:dyDescent="0.2">
      <c r="A6" s="34" t="s">
        <v>13</v>
      </c>
      <c r="B6" s="35"/>
      <c r="C6" s="35"/>
      <c r="D6" s="35"/>
      <c r="E6" s="36"/>
      <c r="F6" s="37">
        <f>SUM(F5:F5)</f>
        <v>0</v>
      </c>
      <c r="H6" s="38" t="s">
        <v>16</v>
      </c>
    </row>
    <row r="7" spans="1:10" s="15" customFormat="1" x14ac:dyDescent="0.2">
      <c r="A7" s="39"/>
      <c r="H7" s="40" t="s">
        <v>17</v>
      </c>
      <c r="I7" s="21"/>
    </row>
    <row r="8" spans="1:10" s="15" customFormat="1" ht="15" customHeight="1" x14ac:dyDescent="0.2">
      <c r="A8" s="39"/>
      <c r="H8" s="41" t="s">
        <v>18</v>
      </c>
      <c r="I8" s="21"/>
    </row>
    <row r="9" spans="1:10" ht="21" customHeight="1" x14ac:dyDescent="0.35">
      <c r="A9" s="19" t="s">
        <v>8</v>
      </c>
      <c r="B9" s="20"/>
      <c r="C9" s="20"/>
      <c r="D9" s="20"/>
      <c r="E9" s="20"/>
      <c r="F9" s="20"/>
      <c r="G9" s="15"/>
      <c r="H9" s="42"/>
    </row>
    <row r="10" spans="1:10" x14ac:dyDescent="0.25">
      <c r="A10" s="43"/>
      <c r="B10" s="43"/>
      <c r="C10" s="44" t="s">
        <v>2</v>
      </c>
      <c r="D10" s="45" t="s">
        <v>6</v>
      </c>
      <c r="E10" s="45"/>
      <c r="F10" s="26" t="s">
        <v>7</v>
      </c>
      <c r="G10" s="15"/>
    </row>
    <row r="11" spans="1:10" ht="33" customHeight="1" x14ac:dyDescent="0.25">
      <c r="A11" s="46" t="s">
        <v>9</v>
      </c>
      <c r="B11" s="47" t="s">
        <v>10</v>
      </c>
      <c r="C11" s="48">
        <v>1</v>
      </c>
      <c r="D11" s="159"/>
      <c r="E11" s="160"/>
      <c r="F11" s="49">
        <f>D11*C11</f>
        <v>0</v>
      </c>
      <c r="G11" s="15"/>
    </row>
    <row r="12" spans="1:10" ht="33" customHeight="1" thickBot="1" x14ac:dyDescent="0.3">
      <c r="A12" s="50"/>
      <c r="B12" s="47" t="s">
        <v>11</v>
      </c>
      <c r="C12" s="48">
        <v>1</v>
      </c>
      <c r="D12" s="161"/>
      <c r="E12" s="162"/>
      <c r="F12" s="49">
        <f>D12*C12</f>
        <v>0</v>
      </c>
      <c r="G12" s="15"/>
    </row>
    <row r="13" spans="1:10" ht="15.75" customHeight="1" thickTop="1" x14ac:dyDescent="0.25">
      <c r="A13" s="34" t="s">
        <v>12</v>
      </c>
      <c r="B13" s="35"/>
      <c r="C13" s="35"/>
      <c r="D13" s="35"/>
      <c r="E13" s="36"/>
      <c r="F13" s="51">
        <f>SUM(F11:F12)</f>
        <v>0</v>
      </c>
      <c r="G13" s="15"/>
    </row>
    <row r="14" spans="1:10" s="15" customFormat="1" ht="15" customHeight="1" x14ac:dyDescent="0.25">
      <c r="A14" s="39"/>
      <c r="I14" s="16"/>
      <c r="J14" s="21"/>
    </row>
    <row r="15" spans="1:10" s="15" customFormat="1" ht="15" customHeight="1" x14ac:dyDescent="0.25">
      <c r="A15" s="39"/>
      <c r="I15" s="16"/>
      <c r="J15" s="21"/>
    </row>
    <row r="16" spans="1:10" s="21" customFormat="1" ht="15" customHeight="1" x14ac:dyDescent="0.2">
      <c r="A16" s="19" t="s">
        <v>20</v>
      </c>
      <c r="B16" s="20"/>
      <c r="C16" s="20"/>
      <c r="D16" s="20"/>
      <c r="E16" s="20"/>
      <c r="F16" s="20"/>
      <c r="G16" s="15"/>
    </row>
    <row r="17" spans="1:10" s="52" customFormat="1" x14ac:dyDescent="0.2">
      <c r="A17" s="22"/>
      <c r="B17" s="23"/>
      <c r="C17" s="24" t="s">
        <v>2</v>
      </c>
      <c r="D17" s="24"/>
      <c r="E17" s="25" t="s">
        <v>6</v>
      </c>
      <c r="F17" s="26" t="s">
        <v>7</v>
      </c>
      <c r="G17" s="15"/>
      <c r="H17" s="15"/>
    </row>
    <row r="18" spans="1:10" s="21" customFormat="1" ht="87.75" customHeight="1" thickBot="1" x14ac:dyDescent="0.25">
      <c r="A18" s="28" t="s">
        <v>24</v>
      </c>
      <c r="B18" s="28" t="s">
        <v>21</v>
      </c>
      <c r="C18" s="30">
        <v>1</v>
      </c>
      <c r="D18" s="31"/>
      <c r="E18" s="8"/>
      <c r="F18" s="32">
        <f>E18*C18</f>
        <v>0</v>
      </c>
      <c r="G18" s="15"/>
      <c r="H18" s="15"/>
    </row>
    <row r="19" spans="1:10" s="21" customFormat="1" ht="15.6" customHeight="1" thickTop="1" x14ac:dyDescent="0.2">
      <c r="A19" s="34" t="s">
        <v>22</v>
      </c>
      <c r="B19" s="35"/>
      <c r="C19" s="35"/>
      <c r="D19" s="35"/>
      <c r="E19" s="36"/>
      <c r="F19" s="37">
        <f>SUM(F18:F18)</f>
        <v>0</v>
      </c>
      <c r="G19" s="15"/>
      <c r="H19" s="15"/>
    </row>
    <row r="20" spans="1:10" s="15" customFormat="1" ht="15.6" customHeight="1" x14ac:dyDescent="0.25">
      <c r="A20" s="39"/>
      <c r="I20" s="16"/>
      <c r="J20" s="16"/>
    </row>
    <row r="21" spans="1:10" s="21" customFormat="1" ht="15.6" customHeight="1" x14ac:dyDescent="0.2">
      <c r="A21" s="53"/>
      <c r="B21" s="53"/>
      <c r="C21" s="53"/>
      <c r="D21" s="53"/>
      <c r="E21" s="53"/>
      <c r="F21" s="15"/>
      <c r="G21" s="15"/>
      <c r="H21" s="15"/>
      <c r="I21" s="15"/>
    </row>
    <row r="22" spans="1:10" s="21" customFormat="1" ht="14.45" customHeight="1" x14ac:dyDescent="0.2">
      <c r="A22" s="19" t="s">
        <v>23</v>
      </c>
      <c r="B22" s="20"/>
      <c r="C22" s="20"/>
      <c r="D22" s="20"/>
      <c r="E22" s="20"/>
      <c r="F22" s="20"/>
      <c r="G22" s="15"/>
      <c r="H22" s="15"/>
      <c r="I22" s="15"/>
    </row>
    <row r="23" spans="1:10" s="52" customFormat="1" x14ac:dyDescent="0.2">
      <c r="A23" s="54"/>
      <c r="B23" s="55"/>
      <c r="C23" s="24" t="s">
        <v>2</v>
      </c>
      <c r="D23" s="24"/>
      <c r="E23" s="25" t="s">
        <v>6</v>
      </c>
      <c r="F23" s="26" t="s">
        <v>7</v>
      </c>
      <c r="G23" s="15"/>
      <c r="H23" s="15"/>
      <c r="I23" s="15"/>
    </row>
    <row r="24" spans="1:10" s="21" customFormat="1" ht="34.5" customHeight="1" x14ac:dyDescent="0.2">
      <c r="A24" s="46" t="s">
        <v>25</v>
      </c>
      <c r="B24" s="47" t="s">
        <v>27</v>
      </c>
      <c r="C24" s="56">
        <v>11</v>
      </c>
      <c r="D24" s="57"/>
      <c r="E24" s="7"/>
      <c r="F24" s="58">
        <f t="shared" ref="F24:F30" si="0">E24*C24</f>
        <v>0</v>
      </c>
      <c r="G24" s="15"/>
      <c r="H24" s="15"/>
      <c r="I24" s="15"/>
    </row>
    <row r="25" spans="1:10" s="21" customFormat="1" ht="30" x14ac:dyDescent="0.2">
      <c r="A25" s="46"/>
      <c r="B25" s="47" t="s">
        <v>28</v>
      </c>
      <c r="C25" s="59">
        <v>2</v>
      </c>
      <c r="D25" s="60"/>
      <c r="E25" s="7"/>
      <c r="F25" s="58">
        <f t="shared" si="0"/>
        <v>0</v>
      </c>
      <c r="G25" s="15"/>
      <c r="H25" s="15"/>
      <c r="I25" s="15"/>
    </row>
    <row r="26" spans="1:10" s="21" customFormat="1" ht="30" x14ac:dyDescent="0.2">
      <c r="A26" s="46"/>
      <c r="B26" s="47" t="s">
        <v>29</v>
      </c>
      <c r="C26" s="59">
        <v>11</v>
      </c>
      <c r="D26" s="60"/>
      <c r="E26" s="7"/>
      <c r="F26" s="58">
        <f t="shared" si="0"/>
        <v>0</v>
      </c>
      <c r="G26" s="15"/>
      <c r="H26" s="15"/>
      <c r="I26" s="15"/>
    </row>
    <row r="27" spans="1:10" s="21" customFormat="1" ht="30" x14ac:dyDescent="0.2">
      <c r="A27" s="46"/>
      <c r="B27" s="47" t="s">
        <v>30</v>
      </c>
      <c r="C27" s="59">
        <v>11</v>
      </c>
      <c r="D27" s="60"/>
      <c r="E27" s="7"/>
      <c r="F27" s="58">
        <f t="shared" si="0"/>
        <v>0</v>
      </c>
      <c r="G27" s="15"/>
      <c r="H27" s="15"/>
    </row>
    <row r="28" spans="1:10" s="21" customFormat="1" ht="30" x14ac:dyDescent="0.2">
      <c r="A28" s="46"/>
      <c r="B28" s="47" t="s">
        <v>31</v>
      </c>
      <c r="C28" s="59">
        <v>11</v>
      </c>
      <c r="D28" s="60"/>
      <c r="E28" s="7"/>
      <c r="F28" s="58">
        <f t="shared" si="0"/>
        <v>0</v>
      </c>
      <c r="G28" s="15"/>
      <c r="H28" s="15"/>
    </row>
    <row r="29" spans="1:10" s="21" customFormat="1" ht="30" x14ac:dyDescent="0.2">
      <c r="A29" s="46"/>
      <c r="B29" s="47" t="s">
        <v>32</v>
      </c>
      <c r="C29" s="59">
        <v>2</v>
      </c>
      <c r="D29" s="60"/>
      <c r="E29" s="7"/>
      <c r="F29" s="58">
        <f t="shared" si="0"/>
        <v>0</v>
      </c>
      <c r="G29" s="15"/>
      <c r="H29" s="15"/>
    </row>
    <row r="30" spans="1:10" s="21" customFormat="1" ht="32.25" thickBot="1" x14ac:dyDescent="0.25">
      <c r="A30" s="50"/>
      <c r="B30" s="47" t="s">
        <v>33</v>
      </c>
      <c r="C30" s="61">
        <v>4</v>
      </c>
      <c r="D30" s="62"/>
      <c r="E30" s="7"/>
      <c r="F30" s="58">
        <f t="shared" si="0"/>
        <v>0</v>
      </c>
      <c r="G30" s="15"/>
    </row>
    <row r="31" spans="1:10" s="21" customFormat="1" ht="15.75" thickTop="1" x14ac:dyDescent="0.2">
      <c r="A31" s="63" t="s">
        <v>26</v>
      </c>
      <c r="B31" s="64"/>
      <c r="C31" s="64"/>
      <c r="D31" s="64"/>
      <c r="E31" s="65"/>
      <c r="F31" s="37">
        <f>SUM(F24:F30)</f>
        <v>0</v>
      </c>
      <c r="G31" s="15"/>
      <c r="H31" s="15"/>
    </row>
    <row r="32" spans="1:10" s="15" customFormat="1" ht="14.25" x14ac:dyDescent="0.2">
      <c r="A32" s="39"/>
    </row>
    <row r="33" spans="1:8" s="15" customFormat="1" ht="20.100000000000001" customHeight="1" x14ac:dyDescent="0.2">
      <c r="A33" s="39"/>
    </row>
    <row r="34" spans="1:8" s="21" customFormat="1" ht="14.45" customHeight="1" x14ac:dyDescent="0.2">
      <c r="A34" s="19" t="s">
        <v>34</v>
      </c>
      <c r="B34" s="20"/>
      <c r="C34" s="20"/>
      <c r="D34" s="20"/>
      <c r="E34" s="20"/>
      <c r="F34" s="20"/>
      <c r="G34" s="15"/>
      <c r="H34" s="15"/>
    </row>
    <row r="35" spans="1:8" s="52" customFormat="1" ht="15.75" customHeight="1" x14ac:dyDescent="0.2">
      <c r="A35" s="54"/>
      <c r="B35" s="55"/>
      <c r="C35" s="24" t="s">
        <v>2</v>
      </c>
      <c r="D35" s="24"/>
      <c r="E35" s="25" t="s">
        <v>6</v>
      </c>
      <c r="F35" s="26" t="s">
        <v>7</v>
      </c>
      <c r="G35" s="15"/>
      <c r="H35" s="15"/>
    </row>
    <row r="36" spans="1:8" s="21" customFormat="1" ht="33.75" customHeight="1" x14ac:dyDescent="0.2">
      <c r="A36" s="46" t="s">
        <v>35</v>
      </c>
      <c r="B36" s="47" t="s">
        <v>37</v>
      </c>
      <c r="C36" s="56">
        <v>114</v>
      </c>
      <c r="D36" s="57"/>
      <c r="E36" s="11"/>
      <c r="F36" s="66">
        <f>E36*C36</f>
        <v>0</v>
      </c>
      <c r="G36" s="15"/>
      <c r="H36" s="15"/>
    </row>
    <row r="37" spans="1:8" s="21" customFormat="1" ht="33.75" customHeight="1" x14ac:dyDescent="0.2">
      <c r="A37" s="46"/>
      <c r="B37" s="47" t="s">
        <v>38</v>
      </c>
      <c r="C37" s="59">
        <v>10</v>
      </c>
      <c r="D37" s="60"/>
      <c r="E37" s="11"/>
      <c r="F37" s="66">
        <f>E37*C37</f>
        <v>0</v>
      </c>
      <c r="G37" s="15"/>
      <c r="H37" s="15"/>
    </row>
    <row r="38" spans="1:8" s="21" customFormat="1" ht="33.75" customHeight="1" x14ac:dyDescent="0.2">
      <c r="A38" s="46"/>
      <c r="B38" s="47" t="s">
        <v>39</v>
      </c>
      <c r="C38" s="59">
        <v>15</v>
      </c>
      <c r="D38" s="60"/>
      <c r="E38" s="11"/>
      <c r="F38" s="66">
        <f>E38*C38</f>
        <v>0</v>
      </c>
      <c r="G38" s="15"/>
      <c r="H38" s="15"/>
    </row>
    <row r="39" spans="1:8" s="21" customFormat="1" ht="33.75" customHeight="1" x14ac:dyDescent="0.2">
      <c r="A39" s="46"/>
      <c r="B39" s="47" t="s">
        <v>40</v>
      </c>
      <c r="C39" s="59">
        <v>10</v>
      </c>
      <c r="D39" s="60"/>
      <c r="E39" s="11"/>
      <c r="F39" s="66">
        <f>E39*C39</f>
        <v>0</v>
      </c>
      <c r="G39" s="15"/>
      <c r="H39" s="15"/>
    </row>
    <row r="40" spans="1:8" s="21" customFormat="1" ht="33.75" customHeight="1" thickBot="1" x14ac:dyDescent="0.25">
      <c r="A40" s="46"/>
      <c r="B40" s="47" t="s">
        <v>41</v>
      </c>
      <c r="C40" s="61">
        <v>10</v>
      </c>
      <c r="D40" s="62"/>
      <c r="E40" s="11"/>
      <c r="F40" s="66">
        <f>E40*C40</f>
        <v>0</v>
      </c>
      <c r="G40" s="15"/>
      <c r="H40" s="15"/>
    </row>
    <row r="41" spans="1:8" s="21" customFormat="1" ht="19.5" customHeight="1" thickTop="1" x14ac:dyDescent="0.2">
      <c r="A41" s="63" t="s">
        <v>36</v>
      </c>
      <c r="B41" s="64"/>
      <c r="C41" s="64"/>
      <c r="D41" s="64"/>
      <c r="E41" s="65"/>
      <c r="F41" s="37">
        <f>SUM(F36:F40)</f>
        <v>0</v>
      </c>
      <c r="G41" s="15"/>
      <c r="H41" s="15"/>
    </row>
    <row r="42" spans="1:8" s="15" customFormat="1" ht="20.100000000000001" customHeight="1" x14ac:dyDescent="0.2">
      <c r="A42" s="39"/>
    </row>
    <row r="43" spans="1:8" s="15" customFormat="1" ht="20.100000000000001" customHeight="1" x14ac:dyDescent="0.2">
      <c r="A43" s="39"/>
    </row>
    <row r="44" spans="1:8" s="21" customFormat="1" ht="14.45" customHeight="1" x14ac:dyDescent="0.2">
      <c r="A44" s="19" t="s">
        <v>42</v>
      </c>
      <c r="B44" s="20"/>
      <c r="C44" s="20"/>
      <c r="D44" s="20"/>
      <c r="E44" s="20"/>
      <c r="F44" s="20"/>
      <c r="G44" s="15"/>
      <c r="H44" s="15"/>
    </row>
    <row r="45" spans="1:8" s="52" customFormat="1" x14ac:dyDescent="0.2">
      <c r="A45" s="54"/>
      <c r="B45" s="55"/>
      <c r="C45" s="24" t="s">
        <v>2</v>
      </c>
      <c r="D45" s="24"/>
      <c r="E45" s="25" t="s">
        <v>6</v>
      </c>
      <c r="F45" s="26" t="s">
        <v>7</v>
      </c>
      <c r="G45" s="15"/>
      <c r="H45" s="15"/>
    </row>
    <row r="46" spans="1:8" s="21" customFormat="1" ht="30" x14ac:dyDescent="0.2">
      <c r="A46" s="46" t="s">
        <v>43</v>
      </c>
      <c r="B46" s="47" t="s">
        <v>27</v>
      </c>
      <c r="C46" s="56">
        <v>11</v>
      </c>
      <c r="D46" s="57"/>
      <c r="E46" s="7"/>
      <c r="F46" s="58">
        <f t="shared" ref="F46:F52" si="1">E46*C46</f>
        <v>0</v>
      </c>
      <c r="G46" s="15"/>
      <c r="H46" s="15"/>
    </row>
    <row r="47" spans="1:8" s="21" customFormat="1" ht="30" x14ac:dyDescent="0.2">
      <c r="A47" s="46"/>
      <c r="B47" s="47" t="s">
        <v>28</v>
      </c>
      <c r="C47" s="59">
        <v>2</v>
      </c>
      <c r="D47" s="60"/>
      <c r="E47" s="7"/>
      <c r="F47" s="58">
        <f t="shared" si="1"/>
        <v>0</v>
      </c>
      <c r="G47" s="15"/>
      <c r="H47" s="15"/>
    </row>
    <row r="48" spans="1:8" s="21" customFormat="1" ht="30" x14ac:dyDescent="0.2">
      <c r="A48" s="46"/>
      <c r="B48" s="47" t="s">
        <v>29</v>
      </c>
      <c r="C48" s="59">
        <v>11</v>
      </c>
      <c r="D48" s="60"/>
      <c r="E48" s="7"/>
      <c r="F48" s="58">
        <f t="shared" si="1"/>
        <v>0</v>
      </c>
      <c r="G48" s="15"/>
      <c r="H48" s="15"/>
    </row>
    <row r="49" spans="1:10" s="21" customFormat="1" ht="30" x14ac:dyDescent="0.2">
      <c r="A49" s="46"/>
      <c r="B49" s="47" t="s">
        <v>30</v>
      </c>
      <c r="C49" s="59">
        <v>11</v>
      </c>
      <c r="D49" s="60"/>
      <c r="E49" s="7"/>
      <c r="F49" s="58">
        <f t="shared" si="1"/>
        <v>0</v>
      </c>
      <c r="G49" s="15"/>
      <c r="H49" s="15"/>
    </row>
    <row r="50" spans="1:10" s="21" customFormat="1" ht="30" x14ac:dyDescent="0.2">
      <c r="A50" s="46"/>
      <c r="B50" s="47" t="s">
        <v>31</v>
      </c>
      <c r="C50" s="59">
        <v>11</v>
      </c>
      <c r="D50" s="60"/>
      <c r="E50" s="7"/>
      <c r="F50" s="58">
        <f t="shared" si="1"/>
        <v>0</v>
      </c>
      <c r="G50" s="15"/>
      <c r="H50" s="15"/>
    </row>
    <row r="51" spans="1:10" s="21" customFormat="1" ht="30" x14ac:dyDescent="0.2">
      <c r="A51" s="46"/>
      <c r="B51" s="47" t="s">
        <v>32</v>
      </c>
      <c r="C51" s="59">
        <v>2</v>
      </c>
      <c r="D51" s="60"/>
      <c r="E51" s="7"/>
      <c r="F51" s="58">
        <f t="shared" si="1"/>
        <v>0</v>
      </c>
      <c r="G51" s="15"/>
      <c r="H51" s="15"/>
    </row>
    <row r="52" spans="1:10" s="21" customFormat="1" ht="32.25" thickBot="1" x14ac:dyDescent="0.25">
      <c r="A52" s="50"/>
      <c r="B52" s="47" t="s">
        <v>33</v>
      </c>
      <c r="C52" s="61">
        <v>4</v>
      </c>
      <c r="D52" s="62"/>
      <c r="E52" s="7"/>
      <c r="F52" s="58">
        <f t="shared" si="1"/>
        <v>0</v>
      </c>
      <c r="G52" s="15"/>
    </row>
    <row r="53" spans="1:10" s="21" customFormat="1" ht="19.5" customHeight="1" thickTop="1" x14ac:dyDescent="0.2">
      <c r="A53" s="63" t="s">
        <v>44</v>
      </c>
      <c r="B53" s="64"/>
      <c r="C53" s="64"/>
      <c r="D53" s="64"/>
      <c r="E53" s="65"/>
      <c r="F53" s="37">
        <f>SUM(F46:F52)</f>
        <v>0</v>
      </c>
      <c r="G53" s="15"/>
    </row>
    <row r="54" spans="1:10" s="21" customFormat="1" ht="19.5" customHeight="1" x14ac:dyDescent="0.2">
      <c r="A54" s="39"/>
      <c r="B54" s="15"/>
      <c r="C54" s="15"/>
      <c r="D54" s="15"/>
      <c r="E54" s="15"/>
      <c r="F54" s="15"/>
      <c r="G54" s="15"/>
    </row>
    <row r="55" spans="1:10" x14ac:dyDescent="0.25">
      <c r="G55" s="15"/>
      <c r="H55" s="15"/>
    </row>
    <row r="56" spans="1:10" ht="16.149999999999999" customHeight="1" x14ac:dyDescent="0.25">
      <c r="A56" s="19" t="s">
        <v>45</v>
      </c>
      <c r="B56" s="20"/>
      <c r="C56" s="20"/>
      <c r="D56" s="20"/>
      <c r="E56" s="20"/>
      <c r="F56" s="20"/>
      <c r="G56" s="15"/>
    </row>
    <row r="57" spans="1:10" s="67" customFormat="1" ht="33.6" customHeight="1" x14ac:dyDescent="0.2">
      <c r="A57" s="68"/>
      <c r="B57" s="69" t="s">
        <v>47</v>
      </c>
      <c r="C57" s="70" t="s">
        <v>2</v>
      </c>
      <c r="D57" s="45" t="s">
        <v>6</v>
      </c>
      <c r="E57" s="45"/>
      <c r="F57" s="26" t="s">
        <v>7</v>
      </c>
      <c r="G57" s="15"/>
    </row>
    <row r="58" spans="1:10" s="21" customFormat="1" ht="18.600000000000001" customHeight="1" x14ac:dyDescent="0.25">
      <c r="A58" s="71" t="s">
        <v>46</v>
      </c>
      <c r="B58" s="72" t="s">
        <v>49</v>
      </c>
      <c r="C58" s="73">
        <v>7000</v>
      </c>
      <c r="D58" s="163"/>
      <c r="E58" s="164"/>
      <c r="F58" s="74">
        <f>D58*C58</f>
        <v>0</v>
      </c>
      <c r="G58" s="15"/>
      <c r="I58" s="16"/>
      <c r="J58" s="16"/>
    </row>
    <row r="59" spans="1:10" s="21" customFormat="1" x14ac:dyDescent="0.25">
      <c r="A59" s="46"/>
      <c r="B59" s="72" t="s">
        <v>50</v>
      </c>
      <c r="C59" s="73">
        <v>7000</v>
      </c>
      <c r="D59" s="165"/>
      <c r="E59" s="166"/>
      <c r="F59" s="74">
        <f t="shared" ref="F59:F68" si="2">D59*C59</f>
        <v>0</v>
      </c>
      <c r="G59" s="15"/>
      <c r="H59" s="16"/>
      <c r="I59" s="16"/>
      <c r="J59" s="16"/>
    </row>
    <row r="60" spans="1:10" s="21" customFormat="1" x14ac:dyDescent="0.25">
      <c r="A60" s="46"/>
      <c r="B60" s="72" t="s">
        <v>51</v>
      </c>
      <c r="C60" s="73">
        <v>7000</v>
      </c>
      <c r="D60" s="165"/>
      <c r="E60" s="166"/>
      <c r="F60" s="74">
        <f t="shared" si="2"/>
        <v>0</v>
      </c>
      <c r="G60" s="15"/>
      <c r="H60" s="16"/>
      <c r="I60" s="16"/>
      <c r="J60" s="16"/>
    </row>
    <row r="61" spans="1:10" s="21" customFormat="1" x14ac:dyDescent="0.25">
      <c r="A61" s="46"/>
      <c r="B61" s="75" t="s">
        <v>52</v>
      </c>
      <c r="C61" s="73">
        <v>7000</v>
      </c>
      <c r="D61" s="165"/>
      <c r="E61" s="166"/>
      <c r="F61" s="74">
        <f t="shared" si="2"/>
        <v>0</v>
      </c>
      <c r="G61" s="15"/>
      <c r="H61" s="16"/>
      <c r="I61" s="76"/>
      <c r="J61" s="16"/>
    </row>
    <row r="62" spans="1:10" s="21" customFormat="1" x14ac:dyDescent="0.25">
      <c r="A62" s="46"/>
      <c r="B62" s="75" t="s">
        <v>53</v>
      </c>
      <c r="C62" s="73">
        <v>7000</v>
      </c>
      <c r="D62" s="165"/>
      <c r="E62" s="166"/>
      <c r="F62" s="74">
        <f t="shared" si="2"/>
        <v>0</v>
      </c>
      <c r="G62" s="15"/>
      <c r="H62" s="15"/>
      <c r="I62" s="76"/>
      <c r="J62" s="16"/>
    </row>
    <row r="63" spans="1:10" s="21" customFormat="1" x14ac:dyDescent="0.25">
      <c r="A63" s="46"/>
      <c r="B63" s="75" t="s">
        <v>54</v>
      </c>
      <c r="C63" s="73">
        <v>7000</v>
      </c>
      <c r="D63" s="165"/>
      <c r="E63" s="166"/>
      <c r="F63" s="49">
        <f t="shared" si="2"/>
        <v>0</v>
      </c>
      <c r="G63" s="15"/>
      <c r="H63" s="15"/>
      <c r="I63" s="16"/>
      <c r="J63" s="16"/>
    </row>
    <row r="64" spans="1:10" s="21" customFormat="1" x14ac:dyDescent="0.25">
      <c r="A64" s="46"/>
      <c r="B64" s="75" t="s">
        <v>55</v>
      </c>
      <c r="C64" s="73">
        <v>7000</v>
      </c>
      <c r="D64" s="165"/>
      <c r="E64" s="166"/>
      <c r="F64" s="49">
        <f t="shared" si="2"/>
        <v>0</v>
      </c>
      <c r="G64" s="15"/>
      <c r="H64" s="15"/>
      <c r="I64" s="16"/>
      <c r="J64" s="16"/>
    </row>
    <row r="65" spans="1:12" s="21" customFormat="1" x14ac:dyDescent="0.25">
      <c r="A65" s="46"/>
      <c r="B65" s="75" t="s">
        <v>56</v>
      </c>
      <c r="C65" s="73">
        <v>7000</v>
      </c>
      <c r="D65" s="165"/>
      <c r="E65" s="166"/>
      <c r="F65" s="49">
        <f t="shared" si="2"/>
        <v>0</v>
      </c>
      <c r="G65" s="15"/>
      <c r="H65" s="15"/>
      <c r="I65" s="16"/>
      <c r="J65" s="16"/>
    </row>
    <row r="66" spans="1:12" s="21" customFormat="1" x14ac:dyDescent="0.25">
      <c r="A66" s="46"/>
      <c r="B66" s="75" t="s">
        <v>57</v>
      </c>
      <c r="C66" s="73">
        <v>7000</v>
      </c>
      <c r="D66" s="165"/>
      <c r="E66" s="166"/>
      <c r="F66" s="49">
        <f t="shared" si="2"/>
        <v>0</v>
      </c>
      <c r="G66" s="15"/>
      <c r="H66" s="15"/>
      <c r="I66" s="16"/>
      <c r="J66" s="16"/>
    </row>
    <row r="67" spans="1:12" s="21" customFormat="1" x14ac:dyDescent="0.25">
      <c r="A67" s="46"/>
      <c r="B67" s="75" t="s">
        <v>58</v>
      </c>
      <c r="C67" s="73">
        <v>7000</v>
      </c>
      <c r="D67" s="165"/>
      <c r="E67" s="166"/>
      <c r="F67" s="49">
        <f t="shared" si="2"/>
        <v>0</v>
      </c>
      <c r="G67" s="15"/>
      <c r="H67" s="15"/>
      <c r="I67" s="16"/>
      <c r="J67" s="16"/>
    </row>
    <row r="68" spans="1:12" s="21" customFormat="1" ht="19.7" customHeight="1" thickBot="1" x14ac:dyDescent="0.3">
      <c r="A68" s="50"/>
      <c r="B68" s="75" t="s">
        <v>59</v>
      </c>
      <c r="C68" s="73">
        <v>7000</v>
      </c>
      <c r="D68" s="167"/>
      <c r="E68" s="168"/>
      <c r="F68" s="49">
        <f t="shared" si="2"/>
        <v>0</v>
      </c>
      <c r="G68" s="15"/>
      <c r="H68" s="16"/>
      <c r="I68" s="16"/>
      <c r="J68" s="16"/>
    </row>
    <row r="69" spans="1:12" s="21" customFormat="1" ht="22.35" customHeight="1" thickTop="1" x14ac:dyDescent="0.2">
      <c r="A69" s="34" t="s">
        <v>48</v>
      </c>
      <c r="B69" s="35"/>
      <c r="C69" s="35"/>
      <c r="D69" s="35"/>
      <c r="E69" s="36"/>
      <c r="F69" s="51">
        <f>SUM(F58:F68)</f>
        <v>0</v>
      </c>
      <c r="G69" s="15"/>
    </row>
    <row r="70" spans="1:12" x14ac:dyDescent="0.25">
      <c r="D70" s="77"/>
      <c r="G70" s="15"/>
    </row>
    <row r="72" spans="1:12" ht="15" customHeight="1" x14ac:dyDescent="0.25">
      <c r="A72" s="19" t="s">
        <v>60</v>
      </c>
      <c r="B72" s="20"/>
      <c r="C72" s="20"/>
      <c r="D72" s="20"/>
      <c r="E72" s="20"/>
      <c r="F72" s="20"/>
      <c r="G72" s="15"/>
    </row>
    <row r="73" spans="1:12" ht="39.75" customHeight="1" x14ac:dyDescent="0.25">
      <c r="A73" s="43"/>
      <c r="B73" s="43"/>
      <c r="C73" s="70" t="s">
        <v>2</v>
      </c>
      <c r="D73" s="78" t="s">
        <v>6</v>
      </c>
      <c r="E73" s="79"/>
      <c r="F73" s="26" t="s">
        <v>7</v>
      </c>
      <c r="G73" s="15"/>
    </row>
    <row r="74" spans="1:12" ht="45" customHeight="1" x14ac:dyDescent="0.25">
      <c r="A74" s="46" t="s">
        <v>61</v>
      </c>
      <c r="B74" s="47" t="s">
        <v>62</v>
      </c>
      <c r="C74" s="48">
        <v>28</v>
      </c>
      <c r="D74" s="159"/>
      <c r="E74" s="160"/>
      <c r="F74" s="49">
        <f>D74*C74</f>
        <v>0</v>
      </c>
      <c r="G74" s="15"/>
    </row>
    <row r="75" spans="1:12" ht="90.75" customHeight="1" thickBot="1" x14ac:dyDescent="0.3">
      <c r="A75" s="50"/>
      <c r="B75" s="47" t="s">
        <v>63</v>
      </c>
      <c r="C75" s="48">
        <v>100</v>
      </c>
      <c r="D75" s="161"/>
      <c r="E75" s="162"/>
      <c r="F75" s="49">
        <f t="shared" ref="F75" si="3">D75*C75</f>
        <v>0</v>
      </c>
      <c r="G75" s="15"/>
    </row>
    <row r="76" spans="1:12" ht="15.75" customHeight="1" thickTop="1" x14ac:dyDescent="0.25">
      <c r="A76" s="34" t="s">
        <v>64</v>
      </c>
      <c r="B76" s="35"/>
      <c r="C76" s="35"/>
      <c r="D76" s="35"/>
      <c r="E76" s="36"/>
      <c r="F76" s="51">
        <f>SUM(F74:F75)</f>
        <v>0</v>
      </c>
      <c r="G76" s="15"/>
    </row>
    <row r="77" spans="1:12" s="15" customFormat="1" ht="15.75" customHeight="1" x14ac:dyDescent="0.2">
      <c r="A77" s="39"/>
    </row>
    <row r="80" spans="1:12" s="15" customFormat="1" ht="19.5" customHeight="1" x14ac:dyDescent="0.2">
      <c r="A80" s="80" t="s">
        <v>65</v>
      </c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</row>
    <row r="81" spans="1:15" s="15" customFormat="1" ht="19.5" customHeight="1" x14ac:dyDescent="0.2">
      <c r="A81" s="39"/>
    </row>
    <row r="82" spans="1:15" ht="33.75" customHeight="1" x14ac:dyDescent="0.35">
      <c r="A82" s="82" t="s">
        <v>80</v>
      </c>
      <c r="B82" s="82"/>
      <c r="C82" s="169"/>
      <c r="E82" s="83"/>
      <c r="F82" s="84"/>
      <c r="G82" s="84"/>
    </row>
    <row r="83" spans="1:15" ht="24" customHeight="1" x14ac:dyDescent="0.25">
      <c r="G83" s="16"/>
    </row>
    <row r="84" spans="1:15" x14ac:dyDescent="0.25">
      <c r="A84" s="85" t="s">
        <v>69</v>
      </c>
      <c r="B84" s="86"/>
      <c r="C84" s="86"/>
      <c r="D84" s="87"/>
      <c r="E84" s="88" t="s">
        <v>66</v>
      </c>
      <c r="F84" s="86" t="s">
        <v>67</v>
      </c>
      <c r="G84" s="86"/>
      <c r="H84" s="86"/>
      <c r="I84" s="86"/>
      <c r="J84" s="85" t="s">
        <v>83</v>
      </c>
      <c r="K84" s="86"/>
      <c r="L84" s="87"/>
      <c r="O84" s="15"/>
    </row>
    <row r="85" spans="1:15" ht="30" x14ac:dyDescent="0.25">
      <c r="A85" s="89" t="s">
        <v>68</v>
      </c>
      <c r="B85" s="90" t="s">
        <v>71</v>
      </c>
      <c r="C85" s="90" t="s">
        <v>72</v>
      </c>
      <c r="D85" s="90" t="s">
        <v>70</v>
      </c>
      <c r="E85" s="91" t="s">
        <v>84</v>
      </c>
      <c r="F85" s="90" t="s">
        <v>81</v>
      </c>
      <c r="G85" s="90" t="s">
        <v>78</v>
      </c>
      <c r="H85" s="90" t="s">
        <v>79</v>
      </c>
      <c r="I85" s="92" t="s">
        <v>82</v>
      </c>
      <c r="J85" s="90" t="s">
        <v>85</v>
      </c>
      <c r="K85" s="90" t="s">
        <v>86</v>
      </c>
      <c r="L85" s="90" t="s">
        <v>87</v>
      </c>
      <c r="O85" s="15"/>
    </row>
    <row r="86" spans="1:15" x14ac:dyDescent="0.25">
      <c r="A86" s="93" t="s">
        <v>73</v>
      </c>
      <c r="B86" s="94">
        <v>1</v>
      </c>
      <c r="C86" s="94">
        <v>3000000</v>
      </c>
      <c r="D86" s="94">
        <v>1500000</v>
      </c>
      <c r="E86" s="12"/>
      <c r="F86" s="95">
        <f>E86*D86</f>
        <v>0</v>
      </c>
      <c r="G86" s="96">
        <v>0.125</v>
      </c>
      <c r="H86" s="96">
        <f>G86</f>
        <v>0.125</v>
      </c>
      <c r="I86" s="97">
        <f>H86*$C$82</f>
        <v>0</v>
      </c>
      <c r="J86" s="98">
        <f>I86/D86</f>
        <v>0</v>
      </c>
      <c r="K86" s="99" t="str">
        <f>IF(E85&lt;=E86,"FALSE","TRUE")</f>
        <v>TRUE</v>
      </c>
      <c r="L86" s="100" t="str">
        <f>IF(I86&lt;F86,"FALSE","TRUE")</f>
        <v>TRUE</v>
      </c>
    </row>
    <row r="87" spans="1:15" x14ac:dyDescent="0.25">
      <c r="A87" s="93" t="s">
        <v>74</v>
      </c>
      <c r="B87" s="94">
        <f>$C$86+1</f>
        <v>3000001</v>
      </c>
      <c r="C87" s="94">
        <v>7500000</v>
      </c>
      <c r="D87" s="94">
        <v>5250000</v>
      </c>
      <c r="E87" s="170"/>
      <c r="F87" s="95">
        <f t="shared" ref="F87:F88" si="4">E87*D87</f>
        <v>0</v>
      </c>
      <c r="G87" s="96">
        <v>0.1875</v>
      </c>
      <c r="H87" s="96">
        <f>H86+G87</f>
        <v>0.3125</v>
      </c>
      <c r="I87" s="97">
        <f t="shared" ref="I87:I90" si="5">H87*$C$82</f>
        <v>0</v>
      </c>
      <c r="J87" s="98">
        <f>I87/D87</f>
        <v>0</v>
      </c>
      <c r="K87" s="99" t="str">
        <f>IF(E86&lt;=E87,"FALSE","TRUE")</f>
        <v>FALSE</v>
      </c>
      <c r="L87" s="100" t="str">
        <f>IF(I87&lt;F87,"FALSE","TRUE")</f>
        <v>TRUE</v>
      </c>
    </row>
    <row r="88" spans="1:15" x14ac:dyDescent="0.25">
      <c r="A88" s="93" t="s">
        <v>75</v>
      </c>
      <c r="B88" s="94">
        <f>$C$87+1</f>
        <v>7500001</v>
      </c>
      <c r="C88" s="94">
        <v>13000000</v>
      </c>
      <c r="D88" s="94">
        <v>10250000</v>
      </c>
      <c r="E88" s="170"/>
      <c r="F88" s="95">
        <f t="shared" si="4"/>
        <v>0</v>
      </c>
      <c r="G88" s="96">
        <v>0.25</v>
      </c>
      <c r="H88" s="96">
        <f>H87+G88</f>
        <v>0.5625</v>
      </c>
      <c r="I88" s="97">
        <f t="shared" si="5"/>
        <v>0</v>
      </c>
      <c r="J88" s="98">
        <f>I88/D88</f>
        <v>0</v>
      </c>
      <c r="K88" s="99" t="str">
        <f t="shared" ref="K88:K90" si="6">IF(E87&lt;=E88,"FALSE","TRUE")</f>
        <v>FALSE</v>
      </c>
      <c r="L88" s="100" t="str">
        <f>IF(I88&lt;F88,"FALSE","TRUE")</f>
        <v>TRUE</v>
      </c>
    </row>
    <row r="89" spans="1:15" x14ac:dyDescent="0.25">
      <c r="A89" s="93" t="s">
        <v>76</v>
      </c>
      <c r="B89" s="94">
        <f>$C$88+1</f>
        <v>13000001</v>
      </c>
      <c r="C89" s="94">
        <v>17000000</v>
      </c>
      <c r="D89" s="94">
        <v>15000000</v>
      </c>
      <c r="E89" s="170"/>
      <c r="F89" s="95">
        <f>E89*D89</f>
        <v>0</v>
      </c>
      <c r="G89" s="96">
        <v>0.1875</v>
      </c>
      <c r="H89" s="96">
        <f>H88+G89</f>
        <v>0.75</v>
      </c>
      <c r="I89" s="97">
        <f t="shared" si="5"/>
        <v>0</v>
      </c>
      <c r="J89" s="98">
        <f>I89/D89</f>
        <v>0</v>
      </c>
      <c r="K89" s="99" t="str">
        <f t="shared" si="6"/>
        <v>FALSE</v>
      </c>
      <c r="L89" s="100" t="str">
        <f>IF(I89&lt;F89,"FALSE","TRUE")</f>
        <v>TRUE</v>
      </c>
    </row>
    <row r="90" spans="1:15" x14ac:dyDescent="0.25">
      <c r="A90" s="101" t="s">
        <v>77</v>
      </c>
      <c r="B90" s="102">
        <f>$C$89+1</f>
        <v>17000001</v>
      </c>
      <c r="C90" s="102" t="s">
        <v>0</v>
      </c>
      <c r="D90" s="102">
        <v>21000000</v>
      </c>
      <c r="E90" s="171"/>
      <c r="F90" s="103">
        <f>E90*D90</f>
        <v>0</v>
      </c>
      <c r="G90" s="104">
        <v>0.25</v>
      </c>
      <c r="H90" s="104">
        <f>H89+G90</f>
        <v>1</v>
      </c>
      <c r="I90" s="105">
        <f t="shared" si="5"/>
        <v>0</v>
      </c>
      <c r="J90" s="106">
        <f>I90/D90</f>
        <v>0</v>
      </c>
      <c r="K90" s="107" t="str">
        <f t="shared" si="6"/>
        <v>FALSE</v>
      </c>
      <c r="L90" s="108" t="str">
        <f>IF(I90&lt;F90,"FALSE","TRUE")</f>
        <v>TRUE</v>
      </c>
    </row>
    <row r="91" spans="1:15" x14ac:dyDescent="0.25">
      <c r="D91" s="109"/>
      <c r="F91" s="77"/>
      <c r="G91" s="16"/>
    </row>
    <row r="92" spans="1:15" x14ac:dyDescent="0.25">
      <c r="G92" s="16"/>
    </row>
    <row r="93" spans="1:15" x14ac:dyDescent="0.25">
      <c r="A93" s="110" t="s">
        <v>88</v>
      </c>
      <c r="B93" s="111"/>
      <c r="C93" s="111"/>
      <c r="D93" s="111"/>
      <c r="E93" s="111"/>
      <c r="F93" s="111"/>
      <c r="G93" s="111"/>
      <c r="H93" s="111"/>
      <c r="I93" s="112"/>
      <c r="J93" s="15"/>
      <c r="K93" s="15"/>
    </row>
    <row r="94" spans="1:15" ht="5.25" customHeight="1" x14ac:dyDescent="0.25">
      <c r="A94" s="113"/>
      <c r="B94" s="114"/>
      <c r="C94" s="114"/>
      <c r="D94" s="114"/>
      <c r="E94" s="114"/>
      <c r="F94" s="114"/>
      <c r="G94" s="114"/>
      <c r="H94" s="114"/>
      <c r="I94" s="115"/>
      <c r="J94" s="15"/>
      <c r="K94" s="15"/>
    </row>
    <row r="95" spans="1:15" x14ac:dyDescent="0.25">
      <c r="A95" s="39"/>
      <c r="B95" s="15"/>
      <c r="C95" s="15"/>
      <c r="D95" s="15"/>
      <c r="E95" s="15"/>
      <c r="F95" s="15"/>
      <c r="G95" s="15"/>
      <c r="H95" s="15"/>
      <c r="I95" s="15"/>
      <c r="J95" s="15"/>
      <c r="K95" s="15"/>
    </row>
    <row r="96" spans="1:15" ht="42.75" customHeight="1" x14ac:dyDescent="0.25">
      <c r="A96" s="116" t="s">
        <v>89</v>
      </c>
      <c r="B96" s="117"/>
      <c r="C96" s="15"/>
      <c r="D96" s="15"/>
      <c r="E96" s="15"/>
      <c r="F96" s="15"/>
      <c r="G96" s="15"/>
      <c r="H96" s="15"/>
      <c r="I96" s="15"/>
      <c r="J96" s="15"/>
      <c r="K96" s="15"/>
    </row>
    <row r="97" spans="1:11" x14ac:dyDescent="0.25">
      <c r="A97" s="118">
        <v>0.05</v>
      </c>
      <c r="B97" s="119"/>
      <c r="C97" s="15"/>
      <c r="D97" s="15"/>
      <c r="E97" s="15"/>
      <c r="F97" s="15"/>
      <c r="G97" s="15"/>
      <c r="H97" s="15"/>
      <c r="I97" s="15"/>
      <c r="J97" s="15"/>
      <c r="K97" s="15"/>
    </row>
    <row r="98" spans="1:11" x14ac:dyDescent="0.25">
      <c r="A98" s="39"/>
      <c r="B98" s="15"/>
      <c r="C98" s="15"/>
      <c r="D98" s="15"/>
      <c r="E98" s="15"/>
      <c r="F98" s="15"/>
      <c r="G98" s="15"/>
      <c r="H98" s="15"/>
      <c r="I98" s="15"/>
      <c r="J98" s="15"/>
      <c r="K98" s="15"/>
    </row>
    <row r="99" spans="1:11" x14ac:dyDescent="0.25">
      <c r="A99" s="120" t="s">
        <v>90</v>
      </c>
      <c r="B99" s="91" t="s">
        <v>91</v>
      </c>
      <c r="C99" s="91" t="s">
        <v>92</v>
      </c>
      <c r="D99" s="91" t="s">
        <v>93</v>
      </c>
      <c r="E99" s="91" t="s">
        <v>94</v>
      </c>
      <c r="F99" s="91" t="s">
        <v>95</v>
      </c>
      <c r="G99" s="91" t="s">
        <v>96</v>
      </c>
      <c r="H99" s="91" t="s">
        <v>97</v>
      </c>
      <c r="I99" s="91" t="s">
        <v>98</v>
      </c>
      <c r="J99" s="15"/>
    </row>
    <row r="100" spans="1:11" x14ac:dyDescent="0.25">
      <c r="A100" s="120" t="s">
        <v>107</v>
      </c>
      <c r="B100" s="121">
        <f>SUM(D86:D90)</f>
        <v>53000000</v>
      </c>
      <c r="C100" s="121">
        <f>D90*(1+$A$97)</f>
        <v>22050000</v>
      </c>
      <c r="D100" s="121">
        <f>C100*(1+$A$97)</f>
        <v>23152500</v>
      </c>
      <c r="E100" s="121">
        <f>D100*(1+$A$97)</f>
        <v>24310125</v>
      </c>
      <c r="F100" s="121">
        <f>E100*(1+$A$97)</f>
        <v>25525631.25</v>
      </c>
      <c r="G100" s="121">
        <f t="shared" ref="G100:I100" si="7">F100*(1+$A$97)</f>
        <v>26801912.8125</v>
      </c>
      <c r="H100" s="121">
        <f t="shared" si="7"/>
        <v>28142008.453125</v>
      </c>
      <c r="I100" s="121">
        <f t="shared" si="7"/>
        <v>29549108.875781253</v>
      </c>
      <c r="J100" s="15"/>
    </row>
    <row r="101" spans="1:11" x14ac:dyDescent="0.25">
      <c r="A101" s="120" t="s">
        <v>5</v>
      </c>
      <c r="B101" s="122">
        <f>SUM(F86:F90)</f>
        <v>0</v>
      </c>
      <c r="C101" s="122">
        <f>IF(C100*$E$90&lt;=$C$82,C100*$E$90,$C$82)</f>
        <v>0</v>
      </c>
      <c r="D101" s="122">
        <f>IF(D100*$E$90&lt;=$C$82,D100*$E$90,$C$82)</f>
        <v>0</v>
      </c>
      <c r="E101" s="122">
        <f t="shared" ref="E101:I101" si="8">IF(E100*$E$90&lt;=$C$82,E100*$E$90,$C$82)</f>
        <v>0</v>
      </c>
      <c r="F101" s="122">
        <f t="shared" si="8"/>
        <v>0</v>
      </c>
      <c r="G101" s="122">
        <f t="shared" si="8"/>
        <v>0</v>
      </c>
      <c r="H101" s="122">
        <f t="shared" si="8"/>
        <v>0</v>
      </c>
      <c r="I101" s="122">
        <f t="shared" si="8"/>
        <v>0</v>
      </c>
      <c r="J101" s="15"/>
    </row>
    <row r="102" spans="1:11" x14ac:dyDescent="0.25">
      <c r="A102" s="120" t="s">
        <v>108</v>
      </c>
      <c r="B102" s="123">
        <f>B101</f>
        <v>0</v>
      </c>
      <c r="C102" s="123">
        <f>B102+C101</f>
        <v>0</v>
      </c>
      <c r="D102" s="123">
        <f t="shared" ref="D102:E102" si="9">C102+D101</f>
        <v>0</v>
      </c>
      <c r="E102" s="123">
        <f t="shared" si="9"/>
        <v>0</v>
      </c>
      <c r="F102" s="123">
        <f>E102+F101</f>
        <v>0</v>
      </c>
      <c r="G102" s="123">
        <f t="shared" ref="G102" si="10">F102+G101</f>
        <v>0</v>
      </c>
      <c r="H102" s="123">
        <f>G102+H101</f>
        <v>0</v>
      </c>
      <c r="I102" s="123">
        <f>H102+I101</f>
        <v>0</v>
      </c>
      <c r="J102" s="15"/>
    </row>
    <row r="103" spans="1:11" x14ac:dyDescent="0.25">
      <c r="B103" s="52"/>
      <c r="C103" s="52"/>
      <c r="D103" s="52"/>
      <c r="E103" s="52"/>
      <c r="F103" s="52"/>
      <c r="G103" s="52"/>
      <c r="H103" s="52"/>
      <c r="J103" s="15"/>
    </row>
    <row r="104" spans="1:11" x14ac:dyDescent="0.25">
      <c r="A104" s="120" t="s">
        <v>90</v>
      </c>
      <c r="B104" s="91" t="s">
        <v>99</v>
      </c>
      <c r="C104" s="91" t="s">
        <v>100</v>
      </c>
      <c r="D104" s="91" t="s">
        <v>101</v>
      </c>
      <c r="E104" s="91" t="s">
        <v>102</v>
      </c>
      <c r="F104" s="91" t="s">
        <v>103</v>
      </c>
      <c r="G104" s="91" t="s">
        <v>104</v>
      </c>
      <c r="H104" s="91" t="s">
        <v>105</v>
      </c>
      <c r="I104" s="91" t="s">
        <v>106</v>
      </c>
      <c r="J104" s="15"/>
    </row>
    <row r="105" spans="1:11" x14ac:dyDescent="0.25">
      <c r="A105" s="120" t="s">
        <v>107</v>
      </c>
      <c r="B105" s="121">
        <f>I100*(1+$A$97)</f>
        <v>31026564.319570318</v>
      </c>
      <c r="C105" s="121">
        <f>B105*(1+$A$97)</f>
        <v>32577892.535548836</v>
      </c>
      <c r="D105" s="121">
        <f t="shared" ref="D105:I105" si="11">C105*(1+$A$97)</f>
        <v>34206787.162326276</v>
      </c>
      <c r="E105" s="121">
        <f t="shared" si="11"/>
        <v>35917126.52044259</v>
      </c>
      <c r="F105" s="121">
        <f t="shared" si="11"/>
        <v>37712982.846464723</v>
      </c>
      <c r="G105" s="121">
        <f t="shared" si="11"/>
        <v>39598631.988787964</v>
      </c>
      <c r="H105" s="121">
        <f t="shared" si="11"/>
        <v>41578563.588227361</v>
      </c>
      <c r="I105" s="121">
        <f t="shared" si="11"/>
        <v>43657491.767638728</v>
      </c>
      <c r="J105" s="15"/>
    </row>
    <row r="106" spans="1:11" x14ac:dyDescent="0.25">
      <c r="A106" s="120" t="s">
        <v>5</v>
      </c>
      <c r="B106" s="122">
        <f>IF(B105*$E$90&lt;=$C$82,B105*$E$90,$C$82)</f>
        <v>0</v>
      </c>
      <c r="C106" s="122">
        <f t="shared" ref="C106:I106" si="12">IF(C105*$E$90&lt;=$C$82,C105*$E$90,$C$82)</f>
        <v>0</v>
      </c>
      <c r="D106" s="122">
        <f t="shared" si="12"/>
        <v>0</v>
      </c>
      <c r="E106" s="122">
        <f t="shared" si="12"/>
        <v>0</v>
      </c>
      <c r="F106" s="122">
        <f t="shared" si="12"/>
        <v>0</v>
      </c>
      <c r="G106" s="122">
        <f t="shared" si="12"/>
        <v>0</v>
      </c>
      <c r="H106" s="122">
        <f t="shared" si="12"/>
        <v>0</v>
      </c>
      <c r="I106" s="122">
        <f t="shared" si="12"/>
        <v>0</v>
      </c>
      <c r="J106" s="15"/>
    </row>
    <row r="107" spans="1:11" x14ac:dyDescent="0.25">
      <c r="A107" s="120" t="s">
        <v>108</v>
      </c>
      <c r="B107" s="123">
        <f>I102+B106</f>
        <v>0</v>
      </c>
      <c r="C107" s="123">
        <f>B107+C106</f>
        <v>0</v>
      </c>
      <c r="D107" s="123">
        <f>C107+D106</f>
        <v>0</v>
      </c>
      <c r="E107" s="123">
        <f t="shared" ref="E107" si="13">D107+E106</f>
        <v>0</v>
      </c>
      <c r="F107" s="123">
        <f>E107+F106</f>
        <v>0</v>
      </c>
      <c r="G107" s="123">
        <f t="shared" ref="G107" si="14">F107+G106</f>
        <v>0</v>
      </c>
      <c r="H107" s="123">
        <f>G107+H106</f>
        <v>0</v>
      </c>
      <c r="I107" s="123">
        <f>H107+I106</f>
        <v>0</v>
      </c>
      <c r="J107" s="15"/>
    </row>
    <row r="108" spans="1:11" s="15" customFormat="1" ht="19.5" customHeight="1" x14ac:dyDescent="0.2">
      <c r="A108" s="39"/>
    </row>
    <row r="109" spans="1:11" x14ac:dyDescent="0.25">
      <c r="G109" s="16"/>
    </row>
    <row r="110" spans="1:11" x14ac:dyDescent="0.25">
      <c r="A110" s="19" t="s">
        <v>109</v>
      </c>
      <c r="B110" s="20"/>
      <c r="C110" s="20"/>
      <c r="D110" s="20"/>
      <c r="E110" s="20"/>
      <c r="F110" s="20"/>
      <c r="G110" s="20"/>
      <c r="H110" s="15"/>
      <c r="I110" s="15"/>
      <c r="J110" s="15"/>
      <c r="K110" s="15"/>
    </row>
    <row r="111" spans="1:11" x14ac:dyDescent="0.25">
      <c r="A111" s="39"/>
      <c r="C111" s="16" t="s">
        <v>114</v>
      </c>
      <c r="D111" s="77"/>
      <c r="H111" s="15"/>
      <c r="I111" s="15"/>
      <c r="J111" s="15"/>
      <c r="K111" s="15"/>
    </row>
    <row r="112" spans="1:11" ht="14.45" customHeight="1" x14ac:dyDescent="0.25">
      <c r="A112" s="55"/>
      <c r="B112" s="55"/>
      <c r="C112" s="55" t="s">
        <v>111</v>
      </c>
      <c r="D112" s="55" t="s">
        <v>112</v>
      </c>
      <c r="E112" s="55" t="s">
        <v>6</v>
      </c>
      <c r="F112" s="55" t="s">
        <v>7</v>
      </c>
      <c r="G112" s="125" t="s">
        <v>113</v>
      </c>
      <c r="H112" s="21"/>
    </row>
    <row r="113" spans="1:7" ht="14.45" customHeight="1" x14ac:dyDescent="0.25">
      <c r="A113" s="126" t="s">
        <v>110</v>
      </c>
      <c r="B113" s="127" t="s">
        <v>116</v>
      </c>
      <c r="C113" s="1"/>
      <c r="D113" s="2"/>
      <c r="E113" s="9"/>
      <c r="F113" s="128">
        <f t="shared" ref="F113:F118" si="15">E113*D113</f>
        <v>0</v>
      </c>
      <c r="G113" s="129"/>
    </row>
    <row r="114" spans="1:7" x14ac:dyDescent="0.25">
      <c r="A114" s="130"/>
      <c r="B114" s="131"/>
      <c r="C114" s="3"/>
      <c r="D114" s="4"/>
      <c r="E114" s="10"/>
      <c r="F114" s="132">
        <f t="shared" si="15"/>
        <v>0</v>
      </c>
      <c r="G114" s="133"/>
    </row>
    <row r="115" spans="1:7" x14ac:dyDescent="0.25">
      <c r="A115" s="130"/>
      <c r="B115" s="131"/>
      <c r="C115" s="3"/>
      <c r="D115" s="4"/>
      <c r="E115" s="10"/>
      <c r="F115" s="132">
        <f t="shared" si="15"/>
        <v>0</v>
      </c>
      <c r="G115" s="133"/>
    </row>
    <row r="116" spans="1:7" x14ac:dyDescent="0.25">
      <c r="A116" s="130"/>
      <c r="B116" s="131"/>
      <c r="C116" s="3"/>
      <c r="D116" s="4"/>
      <c r="E116" s="10"/>
      <c r="F116" s="132">
        <f t="shared" si="15"/>
        <v>0</v>
      </c>
      <c r="G116" s="133"/>
    </row>
    <row r="117" spans="1:7" x14ac:dyDescent="0.25">
      <c r="A117" s="130"/>
      <c r="B117" s="131"/>
      <c r="C117" s="3"/>
      <c r="D117" s="4"/>
      <c r="E117" s="10"/>
      <c r="F117" s="132">
        <f t="shared" si="15"/>
        <v>0</v>
      </c>
      <c r="G117" s="133"/>
    </row>
    <row r="118" spans="1:7" ht="15.75" thickBot="1" x14ac:dyDescent="0.3">
      <c r="A118" s="130"/>
      <c r="B118" s="134"/>
      <c r="C118" s="5"/>
      <c r="D118" s="4"/>
      <c r="E118" s="10"/>
      <c r="F118" s="135">
        <f t="shared" si="15"/>
        <v>0</v>
      </c>
      <c r="G118" s="136"/>
    </row>
    <row r="119" spans="1:7" ht="15.6" customHeight="1" thickTop="1" thickBot="1" x14ac:dyDescent="0.3">
      <c r="A119" s="130"/>
      <c r="B119" s="137" t="s">
        <v>117</v>
      </c>
      <c r="C119" s="138"/>
      <c r="D119" s="138"/>
      <c r="E119" s="139"/>
      <c r="F119" s="140">
        <f>SUM(F113:F118)</f>
        <v>0</v>
      </c>
      <c r="G119" s="129"/>
    </row>
    <row r="120" spans="1:7" ht="15.75" thickTop="1" x14ac:dyDescent="0.25">
      <c r="A120" s="130"/>
      <c r="B120" s="141" t="s">
        <v>115</v>
      </c>
      <c r="C120" s="6"/>
      <c r="D120" s="4"/>
      <c r="E120" s="10"/>
      <c r="F120" s="132">
        <f t="shared" ref="F120:F125" si="16">E120*D120</f>
        <v>0</v>
      </c>
      <c r="G120" s="133"/>
    </row>
    <row r="121" spans="1:7" x14ac:dyDescent="0.25">
      <c r="A121" s="130"/>
      <c r="B121" s="131"/>
      <c r="C121" s="3"/>
      <c r="D121" s="4"/>
      <c r="E121" s="10"/>
      <c r="F121" s="132">
        <f t="shared" si="16"/>
        <v>0</v>
      </c>
      <c r="G121" s="133"/>
    </row>
    <row r="122" spans="1:7" x14ac:dyDescent="0.25">
      <c r="A122" s="130"/>
      <c r="B122" s="131"/>
      <c r="C122" s="3"/>
      <c r="D122" s="4"/>
      <c r="E122" s="10"/>
      <c r="F122" s="132">
        <f t="shared" si="16"/>
        <v>0</v>
      </c>
      <c r="G122" s="133"/>
    </row>
    <row r="123" spans="1:7" x14ac:dyDescent="0.25">
      <c r="A123" s="130"/>
      <c r="B123" s="131"/>
      <c r="C123" s="3"/>
      <c r="D123" s="4"/>
      <c r="E123" s="10"/>
      <c r="F123" s="132">
        <f t="shared" si="16"/>
        <v>0</v>
      </c>
      <c r="G123" s="133"/>
    </row>
    <row r="124" spans="1:7" x14ac:dyDescent="0.25">
      <c r="A124" s="130"/>
      <c r="B124" s="131"/>
      <c r="C124" s="3"/>
      <c r="D124" s="4"/>
      <c r="E124" s="10"/>
      <c r="F124" s="132">
        <f t="shared" si="16"/>
        <v>0</v>
      </c>
      <c r="G124" s="133"/>
    </row>
    <row r="125" spans="1:7" ht="15.75" thickBot="1" x14ac:dyDescent="0.3">
      <c r="A125" s="130"/>
      <c r="B125" s="134"/>
      <c r="C125" s="5"/>
      <c r="D125" s="4"/>
      <c r="E125" s="10"/>
      <c r="F125" s="132">
        <f t="shared" si="16"/>
        <v>0</v>
      </c>
      <c r="G125" s="136"/>
    </row>
    <row r="126" spans="1:7" ht="16.5" thickTop="1" thickBot="1" x14ac:dyDescent="0.3">
      <c r="A126" s="130"/>
      <c r="B126" s="142" t="s">
        <v>118</v>
      </c>
      <c r="C126" s="143"/>
      <c r="D126" s="143"/>
      <c r="E126" s="143"/>
      <c r="F126" s="144">
        <f>SUM(F120:F125)</f>
        <v>0</v>
      </c>
      <c r="G126" s="145"/>
    </row>
    <row r="127" spans="1:7" ht="16.5" thickTop="1" thickBot="1" x14ac:dyDescent="0.3">
      <c r="A127" s="130"/>
      <c r="B127" s="142" t="s">
        <v>119</v>
      </c>
      <c r="C127" s="143"/>
      <c r="D127" s="143"/>
      <c r="E127" s="146"/>
      <c r="F127" s="147">
        <f>F126*מספר_שנים</f>
        <v>0</v>
      </c>
      <c r="G127" s="145"/>
    </row>
    <row r="128" spans="1:7" ht="15.75" thickTop="1" x14ac:dyDescent="0.25">
      <c r="A128" s="148"/>
      <c r="B128" s="149" t="s">
        <v>120</v>
      </c>
      <c r="C128" s="150"/>
      <c r="D128" s="150"/>
      <c r="E128" s="151"/>
      <c r="F128" s="152">
        <f>F127+F119</f>
        <v>0</v>
      </c>
      <c r="G128" s="153"/>
    </row>
    <row r="129" spans="1:7" s="15" customFormat="1" ht="15.75" customHeight="1" x14ac:dyDescent="0.2">
      <c r="A129" s="39"/>
    </row>
    <row r="132" spans="1:7" s="158" customFormat="1" ht="36.75" customHeight="1" x14ac:dyDescent="0.25">
      <c r="A132" s="154" t="s">
        <v>121</v>
      </c>
      <c r="B132" s="155"/>
      <c r="C132" s="155"/>
      <c r="D132" s="155"/>
      <c r="E132" s="155"/>
      <c r="F132" s="156">
        <f>I107+F128+F76+F69+F53+F41+F31+F19+F13+F6</f>
        <v>0</v>
      </c>
      <c r="G132" s="157"/>
    </row>
    <row r="133" spans="1:7" ht="71.25" customHeight="1" x14ac:dyDescent="0.25"/>
  </sheetData>
  <sheetProtection algorithmName="SHA-512" hashValue="k4unKSuQzmTZjxxg63KRxPTlCOZy/aHSpC77FvajL8347cZe0JkyfKBWciF3G+OC/5GsSNO0AhCkEjAmH+dCTg==" saltValue="+ad5uItqYVdFGRie9nPigw==" spinCount="100000" sheet="1" selectLockedCells="1"/>
  <mergeCells count="86">
    <mergeCell ref="D73:E73"/>
    <mergeCell ref="D10:E10"/>
    <mergeCell ref="D57:E57"/>
    <mergeCell ref="A1:F1"/>
    <mergeCell ref="A69:E69"/>
    <mergeCell ref="A76:E76"/>
    <mergeCell ref="D68:E68"/>
    <mergeCell ref="D64:E64"/>
    <mergeCell ref="D66:E66"/>
    <mergeCell ref="D67:E67"/>
    <mergeCell ref="D75:E75"/>
    <mergeCell ref="A58:A68"/>
    <mergeCell ref="D62:E62"/>
    <mergeCell ref="D65:E65"/>
    <mergeCell ref="D63:E63"/>
    <mergeCell ref="D58:E58"/>
    <mergeCell ref="D59:E59"/>
    <mergeCell ref="D61:E61"/>
    <mergeCell ref="D60:E60"/>
    <mergeCell ref="A72:F72"/>
    <mergeCell ref="A110:G110"/>
    <mergeCell ref="A80:L80"/>
    <mergeCell ref="F84:I84"/>
    <mergeCell ref="J84:L84"/>
    <mergeCell ref="A93:I94"/>
    <mergeCell ref="A96:B96"/>
    <mergeCell ref="A97:B97"/>
    <mergeCell ref="A82:B82"/>
    <mergeCell ref="A84:D84"/>
    <mergeCell ref="C46:D46"/>
    <mergeCell ref="A41:E41"/>
    <mergeCell ref="A44:F44"/>
    <mergeCell ref="A56:F56"/>
    <mergeCell ref="C47:D47"/>
    <mergeCell ref="C48:D48"/>
    <mergeCell ref="C49:D49"/>
    <mergeCell ref="C50:D50"/>
    <mergeCell ref="C51:D51"/>
    <mergeCell ref="C52:D52"/>
    <mergeCell ref="A19:E19"/>
    <mergeCell ref="A6:E6"/>
    <mergeCell ref="D12:E12"/>
    <mergeCell ref="A13:E13"/>
    <mergeCell ref="A11:A12"/>
    <mergeCell ref="D11:E11"/>
    <mergeCell ref="C5:D5"/>
    <mergeCell ref="C4:D4"/>
    <mergeCell ref="C17:D17"/>
    <mergeCell ref="G113:G118"/>
    <mergeCell ref="B126:E126"/>
    <mergeCell ref="B119:E119"/>
    <mergeCell ref="A113:A128"/>
    <mergeCell ref="B127:E127"/>
    <mergeCell ref="B128:E128"/>
    <mergeCell ref="A24:A30"/>
    <mergeCell ref="A31:E31"/>
    <mergeCell ref="A36:A40"/>
    <mergeCell ref="A132:E132"/>
    <mergeCell ref="B120:B125"/>
    <mergeCell ref="A74:A75"/>
    <mergeCell ref="B113:B118"/>
    <mergeCell ref="D74:E74"/>
    <mergeCell ref="C35:D35"/>
    <mergeCell ref="C36:D36"/>
    <mergeCell ref="C37:D37"/>
    <mergeCell ref="A46:A52"/>
    <mergeCell ref="A53:E53"/>
    <mergeCell ref="C39:D39"/>
    <mergeCell ref="C40:D40"/>
    <mergeCell ref="C45:D45"/>
    <mergeCell ref="G119:G125"/>
    <mergeCell ref="A3:F3"/>
    <mergeCell ref="A9:F9"/>
    <mergeCell ref="A16:F16"/>
    <mergeCell ref="A22:F22"/>
    <mergeCell ref="A34:F34"/>
    <mergeCell ref="C18:D18"/>
    <mergeCell ref="C24:D24"/>
    <mergeCell ref="C25:D25"/>
    <mergeCell ref="C26:D26"/>
    <mergeCell ref="C27:D27"/>
    <mergeCell ref="C23:D23"/>
    <mergeCell ref="C28:D28"/>
    <mergeCell ref="C29:D29"/>
    <mergeCell ref="C30:D30"/>
    <mergeCell ref="C38:D38"/>
  </mergeCells>
  <conditionalFormatting sqref="K86:L90">
    <cfRule type="containsText" dxfId="1" priority="1" operator="containsText" text="FALSE">
      <formula>NOT(ISERROR(SEARCH("FALSE",K86)))</formula>
    </cfRule>
    <cfRule type="containsText" dxfId="0" priority="2" operator="containsText" text="TRUE">
      <formula>NOT(ISERROR(SEARCH("TRUE",K86)))</formula>
    </cfRule>
  </conditionalFormatting>
  <pageMargins left="0.7" right="0.7" top="0.75" bottom="0.75" header="0.3" footer="0.3"/>
  <pageSetup paperSize="9" orientation="portrait" r:id="rId1"/>
  <ignoredErrors>
    <ignoredError sqref="F86:F89 J86:J9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3</vt:i4>
      </vt:variant>
    </vt:vector>
  </HeadingPairs>
  <TitlesOfParts>
    <vt:vector size="4" baseType="lpstr">
      <vt:lpstr>Cost Template</vt:lpstr>
      <vt:lpstr>'Cost Template'!_Ref174014816</vt:lpstr>
      <vt:lpstr>זמן_הקמה</vt:lpstr>
      <vt:lpstr>מספר_שנים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Dudi Osadon</dc:creator>
  <cp:lastModifiedBy>דודי  אוסדון</cp:lastModifiedBy>
  <cp:lastPrinted>2023-12-05T10:41:46Z</cp:lastPrinted>
  <dcterms:created xsi:type="dcterms:W3CDTF">2023-11-09T07:51:39Z</dcterms:created>
  <dcterms:modified xsi:type="dcterms:W3CDTF">2024-08-27T12:36:46Z</dcterms:modified>
</cp:coreProperties>
</file>